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Добрынина\По размещению информации\Документы\Формирование комфортной городской среды\"/>
    </mc:Choice>
  </mc:AlternateContent>
  <bookViews>
    <workbookView xWindow="480" yWindow="180" windowWidth="23250" windowHeight="12525" activeTab="7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definedNames>
    <definedName name="_xlnm._FilterDatabase" localSheetId="2" hidden="1">'приложение 3'!$A$8:$I$9</definedName>
    <definedName name="_xlnm.Print_Area" localSheetId="1">'приложение 2'!$A$1:$I$20</definedName>
    <definedName name="_xlnm.Print_Area" localSheetId="2">'приложение 3'!$A$1:$I$70</definedName>
  </definedNames>
  <calcPr calcId="162913"/>
</workbook>
</file>

<file path=xl/calcChain.xml><?xml version="1.0" encoding="utf-8"?>
<calcChain xmlns="http://schemas.openxmlformats.org/spreadsheetml/2006/main">
  <c r="F23" i="8" l="1"/>
  <c r="G23" i="8"/>
  <c r="H23" i="8"/>
  <c r="I23" i="8"/>
  <c r="J23" i="8"/>
  <c r="K23" i="8"/>
  <c r="L23" i="8"/>
  <c r="E23" i="8"/>
  <c r="L24" i="8"/>
  <c r="L26" i="8" s="1"/>
  <c r="K24" i="8"/>
  <c r="J24" i="8"/>
  <c r="I24" i="8"/>
  <c r="H24" i="8"/>
  <c r="G24" i="8"/>
  <c r="F24" i="8"/>
  <c r="F26" i="8" s="1"/>
  <c r="G26" i="8"/>
  <c r="H26" i="8"/>
  <c r="I26" i="8"/>
  <c r="J26" i="8"/>
  <c r="K26" i="8"/>
  <c r="E26" i="8"/>
  <c r="G61" i="3" l="1"/>
  <c r="D17" i="1" l="1"/>
  <c r="E17" i="1"/>
  <c r="C15" i="1"/>
  <c r="C16" i="1"/>
  <c r="C14" i="1"/>
  <c r="E13" i="1"/>
  <c r="D13" i="1"/>
  <c r="C12" i="1"/>
  <c r="C13" i="1" s="1"/>
  <c r="C11" i="1"/>
  <c r="C17" i="1" l="1"/>
  <c r="I61" i="3"/>
  <c r="F22" i="8" l="1"/>
  <c r="G22" i="8"/>
  <c r="H22" i="8"/>
  <c r="I22" i="8"/>
  <c r="J22" i="8"/>
  <c r="K22" i="8"/>
  <c r="L22" i="8"/>
  <c r="E22" i="8"/>
  <c r="D22" i="8"/>
  <c r="F21" i="8"/>
  <c r="G21" i="8"/>
  <c r="H21" i="8"/>
  <c r="I21" i="8"/>
  <c r="J21" i="8"/>
  <c r="K21" i="8"/>
  <c r="L21" i="8"/>
  <c r="E21" i="8"/>
  <c r="C40" i="1"/>
  <c r="C36" i="1"/>
  <c r="E29" i="1" l="1"/>
  <c r="E25" i="1"/>
  <c r="E21" i="1"/>
  <c r="E43" i="1"/>
  <c r="E44" i="1"/>
  <c r="E45" i="1"/>
  <c r="D45" i="1"/>
  <c r="D44" i="1"/>
  <c r="C44" i="1"/>
  <c r="C43" i="1"/>
  <c r="C32" i="1"/>
  <c r="C28" i="1"/>
  <c r="C24" i="1"/>
  <c r="C45" i="1" l="1"/>
  <c r="E41" i="1" l="1"/>
  <c r="D41" i="1"/>
  <c r="C41" i="1"/>
  <c r="D21" i="1" l="1"/>
  <c r="C21" i="1"/>
  <c r="C37" i="1" l="1"/>
  <c r="E37" i="1"/>
  <c r="D37" i="1"/>
  <c r="E33" i="1"/>
  <c r="D33" i="1"/>
  <c r="C33" i="1"/>
  <c r="D29" i="1"/>
  <c r="C29" i="1"/>
  <c r="C25" i="1"/>
  <c r="D25" i="1"/>
  <c r="E42" i="1" l="1"/>
  <c r="D42" i="1"/>
  <c r="C42" i="1"/>
  <c r="I17" i="2" l="1"/>
</calcChain>
</file>

<file path=xl/comments1.xml><?xml version="1.0" encoding="utf-8"?>
<comments xmlns="http://schemas.openxmlformats.org/spreadsheetml/2006/main">
  <authors>
    <author>Eco1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04"/>
          </rPr>
          <t>Eco1: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Eco1</author>
  </authors>
  <commentList>
    <comment ref="B31" authorId="0" shapeId="0">
      <text/>
    </comment>
  </commentList>
</comments>
</file>

<file path=xl/sharedStrings.xml><?xml version="1.0" encoding="utf-8"?>
<sst xmlns="http://schemas.openxmlformats.org/spreadsheetml/2006/main" count="470" uniqueCount="210">
  <si>
    <t>Финансовое обеспечение *, тыс.руб.</t>
  </si>
  <si>
    <t>Всего</t>
  </si>
  <si>
    <t>Местный бюджет</t>
  </si>
  <si>
    <t>год реализации</t>
  </si>
  <si>
    <t xml:space="preserve">Подготовка дизайн проектов, проверка достоверности сметной стоимости </t>
  </si>
  <si>
    <t>Ремонт общественных территорий</t>
  </si>
  <si>
    <t>Итого</t>
  </si>
  <si>
    <t>Наименование направлений*</t>
  </si>
  <si>
    <t>Ресурсное обеспечение муниципальной программы</t>
  </si>
  <si>
    <t>Приложение 1</t>
  </si>
  <si>
    <t>Ремонт дворовых территорий</t>
  </si>
  <si>
    <t>*Финансовое обеспечение программы, в том числе за счет средств подлежит корректировке в соответствии с заключенными соглашениями о предоставлении субсидии на  реализацию программы</t>
  </si>
  <si>
    <t>Приложение 2</t>
  </si>
  <si>
    <t>к муниципальной программе</t>
  </si>
  <si>
    <t>№</t>
  </si>
  <si>
    <t>муниципальный район Иркутской области</t>
  </si>
  <si>
    <t>городское, сельское поселение Иркутской области</t>
  </si>
  <si>
    <t>населенный пункт</t>
  </si>
  <si>
    <t>улица</t>
  </si>
  <si>
    <t>Общая площадь, дворовой территории, кв.м.</t>
  </si>
  <si>
    <t>Численность населения, проживающих в пределах дворовой территории, чел.</t>
  </si>
  <si>
    <t>2018 год</t>
  </si>
  <si>
    <t>Хомутовское мцниципальное образование</t>
  </si>
  <si>
    <t>с.Хомутово</t>
  </si>
  <si>
    <t>Некрасова</t>
  </si>
  <si>
    <t>2019 год</t>
  </si>
  <si>
    <t>2020 год</t>
  </si>
  <si>
    <t>Чапаева</t>
  </si>
  <si>
    <t>12А</t>
  </si>
  <si>
    <t>Мичурина</t>
  </si>
  <si>
    <t>Приложение 3</t>
  </si>
  <si>
    <t>д.Позднякова</t>
  </si>
  <si>
    <t>Ручейная</t>
  </si>
  <si>
    <t>1В</t>
  </si>
  <si>
    <t>Западный</t>
  </si>
  <si>
    <t>Колхозная</t>
  </si>
  <si>
    <t>д.Куда</t>
  </si>
  <si>
    <t>кладбище</t>
  </si>
  <si>
    <t>Майская-Некрасова</t>
  </si>
  <si>
    <t>2021 год</t>
  </si>
  <si>
    <t>северо-восточнее</t>
  </si>
  <si>
    <t>Ощерина</t>
  </si>
  <si>
    <t>Иркутский район</t>
  </si>
  <si>
    <t xml:space="preserve">д.Талька </t>
  </si>
  <si>
    <t>Центральная</t>
  </si>
  <si>
    <t>Кирова</t>
  </si>
  <si>
    <t>10Б</t>
  </si>
  <si>
    <t>Гоголя</t>
  </si>
  <si>
    <t>27/1</t>
  </si>
  <si>
    <t>Украинская</t>
  </si>
  <si>
    <t>п.Плишкино</t>
  </si>
  <si>
    <t>пр-д Брусничный</t>
  </si>
  <si>
    <t>Заречная- Спортивной комплекс</t>
  </si>
  <si>
    <t>пер.Пожарный</t>
  </si>
  <si>
    <t>2022 год</t>
  </si>
  <si>
    <t>Луговая</t>
  </si>
  <si>
    <t>Заречная</t>
  </si>
  <si>
    <t>2Б</t>
  </si>
  <si>
    <t>Еловая</t>
  </si>
  <si>
    <t>Станкевича</t>
  </si>
  <si>
    <t>Доготорева</t>
  </si>
  <si>
    <t>50-лет Октября</t>
  </si>
  <si>
    <t>2023 год</t>
  </si>
  <si>
    <t>1-ая Урожайная</t>
  </si>
  <si>
    <t>2-ая Урожайная</t>
  </si>
  <si>
    <t>Маршала Белобородова</t>
  </si>
  <si>
    <t xml:space="preserve">пер.Дальний </t>
  </si>
  <si>
    <t>16/1</t>
  </si>
  <si>
    <t>16/2</t>
  </si>
  <si>
    <t xml:space="preserve">Лавыгина </t>
  </si>
  <si>
    <t>8/1</t>
  </si>
  <si>
    <t>4</t>
  </si>
  <si>
    <t>Плишкино</t>
  </si>
  <si>
    <t>Первомайская</t>
  </si>
  <si>
    <t>Куда</t>
  </si>
  <si>
    <t>Суворова</t>
  </si>
  <si>
    <t>51Б</t>
  </si>
  <si>
    <t>Ленинградская</t>
  </si>
  <si>
    <t>23</t>
  </si>
  <si>
    <t>пер.Радости</t>
  </si>
  <si>
    <t>Юбилейная</t>
  </si>
  <si>
    <t>Позднякова</t>
  </si>
  <si>
    <t>Кузьмихинская</t>
  </si>
  <si>
    <t>2г</t>
  </si>
  <si>
    <t>Мостовая</t>
  </si>
  <si>
    <t>6В</t>
  </si>
  <si>
    <t>Ленина</t>
  </si>
  <si>
    <t>Хомутово</t>
  </si>
  <si>
    <t>Общая площадь территории, кв.м.</t>
  </si>
  <si>
    <t>Численность населения, имеющего удобный пешеходный доступ к основным площадям территории, чел.</t>
  </si>
  <si>
    <t>Оценка потребности в финансировании на восстановление благоустройства территории, тыс.руб.</t>
  </si>
  <si>
    <t>1А</t>
  </si>
  <si>
    <t>9</t>
  </si>
  <si>
    <t>Всего, в том числе</t>
  </si>
  <si>
    <t>Ремонт дворовых территоий</t>
  </si>
  <si>
    <t>Федеральный и Областной бюджеты**</t>
  </si>
  <si>
    <t>Приложение 4</t>
  </si>
  <si>
    <t>135/1</t>
  </si>
  <si>
    <t xml:space="preserve">Луговая </t>
  </si>
  <si>
    <t>2Г</t>
  </si>
  <si>
    <t>уточняется</t>
  </si>
  <si>
    <t>вид объекта</t>
  </si>
  <si>
    <t>Торговый дом</t>
  </si>
  <si>
    <t>торговые павильоны</t>
  </si>
  <si>
    <t>Приложение 5</t>
  </si>
  <si>
    <t>Минимальный перечень работ по благоустройству</t>
  </si>
  <si>
    <t>№ п/н</t>
  </si>
  <si>
    <t>Вид работ</t>
  </si>
  <si>
    <t>обеспечение освещения дворовых территорий многоквартирных домов;</t>
  </si>
  <si>
    <t>установка скамеек;</t>
  </si>
  <si>
    <t>ремонт и (или) устройство автомобильных парковок;</t>
  </si>
  <si>
    <t>оборудование детских площадок;</t>
  </si>
  <si>
    <t>оборудование спортивных площадок;</t>
  </si>
  <si>
    <t>оборудование автомобильных парковок;</t>
  </si>
  <si>
    <t>озеленение территорий;</t>
  </si>
  <si>
    <t>обустройство площадок для выгула домашних животных;</t>
  </si>
  <si>
    <t>обустройство площадок для отдыха;</t>
  </si>
  <si>
    <t>обустройство контейнерных площадок;</t>
  </si>
  <si>
    <t>обустройство ограждений;</t>
  </si>
  <si>
    <t>устройство открытого лотка для отвода дождевых и талых вод;</t>
  </si>
  <si>
    <t>устройство искусственных дорожных неровностей с установкой соответствующих дорожных знаков;;</t>
  </si>
  <si>
    <t>ремонт (устройство) отмосток;</t>
  </si>
  <si>
    <t>ремонт (устройство) бортовых камней</t>
  </si>
  <si>
    <t>установка информационных щитов</t>
  </si>
  <si>
    <t>ремонт подпорных стенок</t>
  </si>
  <si>
    <t>иные виды работ</t>
  </si>
  <si>
    <t>Приложение 8</t>
  </si>
  <si>
    <t>Приложение 7</t>
  </si>
  <si>
    <t>Приложение 6</t>
  </si>
  <si>
    <t>Урны для мусора на опорах</t>
  </si>
  <si>
    <t>Скамья со спинкой</t>
  </si>
  <si>
    <t>Опора металлическая торшерная ОТ 2- 4,0-1,0</t>
  </si>
  <si>
    <t>Варианты ограждения</t>
  </si>
  <si>
    <t>№  п/н</t>
  </si>
  <si>
    <t>Наименование мероприятия</t>
  </si>
  <si>
    <t>Срок исполнения</t>
  </si>
  <si>
    <t>Проведение контрольных мероприятий о выполнении условий соглашений</t>
  </si>
  <si>
    <t>Инвентаризация уровня благоустройства иных индивидуальных жилых домов, составление адресных перечней домов, требующих благоустройства</t>
  </si>
  <si>
    <t>Целевые показатели эффективности реаллизации Программы</t>
  </si>
  <si>
    <t>Показатель</t>
  </si>
  <si>
    <t>ед.изм.</t>
  </si>
  <si>
    <t>факт на 01.08.2017</t>
  </si>
  <si>
    <t>Дворовые территории многоквартирных домов</t>
  </si>
  <si>
    <t>ед.</t>
  </si>
  <si>
    <t>Количество благоустроенных дворовых территорий</t>
  </si>
  <si>
    <t>Адрес дворовой территории многоквартирного дома (домов)</t>
  </si>
  <si>
    <t>номер дома, образующий дворовую территорию</t>
  </si>
  <si>
    <t>Хомутовское муниципальное образование</t>
  </si>
  <si>
    <t>Супермаркет</t>
  </si>
  <si>
    <t>ремонт дворовых проездов;</t>
  </si>
  <si>
    <t>установка урн;</t>
  </si>
  <si>
    <t>ремонт и (или) устройство тротуаров /, пешеходных дорожек</t>
  </si>
  <si>
    <t>Дополнительный перечень по благоустройству</t>
  </si>
  <si>
    <t>ремонт проездов к домам, тротуаров к ним, обеспечение освещения , дорожных знаков, искусственных неровностей и озеленения</t>
  </si>
  <si>
    <t>Визуализированный перечень образцов элементов благоустройства, предлагаемый к размещению на дворовых территориях</t>
  </si>
  <si>
    <t>Заключение соглашений собственниками домов о сроках и видах работ по благоустройству</t>
  </si>
  <si>
    <t>Инвентаризация уровня благоустройства индивидуальных жилых домов, находящихся в непосредственной близости от дворовых территорий и общественных мест, запланированных к благоустройству в 2018 году, составление адресных перечней домов требующих благоустройства</t>
  </si>
  <si>
    <t>Заключение соглашений с собственниками домов о сроках и видах работ по благоустройству</t>
  </si>
  <si>
    <t>Доля благоустроенных дворовых территорий от общего количества</t>
  </si>
  <si>
    <t>%</t>
  </si>
  <si>
    <t>Численность населения, проживающего в многоквартирных домах в МО</t>
  </si>
  <si>
    <t>чел.</t>
  </si>
  <si>
    <t>Общественные территории</t>
  </si>
  <si>
    <t>Доля благоустроенных общественных территорий (парки, скверы, набережные, родники, скважины)</t>
  </si>
  <si>
    <t>Иные показатели</t>
  </si>
  <si>
    <t>Площадь благоустроенных общественных территорий, приходящихся на 1 жителя муниципального образования</t>
  </si>
  <si>
    <t>Количество разработанных проектов благоустройства общественных территорий</t>
  </si>
  <si>
    <t>Количество проведенных творческих конкурсов</t>
  </si>
  <si>
    <t>Количество жителей, принявших участие  в мероприятиях направленных на повышение уровня благоустройства населенных пунктов</t>
  </si>
  <si>
    <t>Общее количество дворовых территорий многоквартирных домов ( за исключением подлежащих признанию ветхими и аварийными) из них:</t>
  </si>
  <si>
    <t>Количество неблагоустроенных дворовых территорий</t>
  </si>
  <si>
    <t>Численность населения, проживающего в жилом фонде с благоустроенными дворовыми территориями многоквартирных домов</t>
  </si>
  <si>
    <t>Доля населения, проживающего в жилом фонде с благоустроенном дворовыми территориями от общей численности населения муниципального образования в многоквартирных домах</t>
  </si>
  <si>
    <t>Общее количество парков, скверов, набережных, родников, скважин, детских и спортивных площадок и иных территорий из них:</t>
  </si>
  <si>
    <t>Количество общественных территорий не требующих дополнительных работ по благоустройству</t>
  </si>
  <si>
    <t>Количество общественных территорий, требующих дополнительных работ по благоустройству</t>
  </si>
  <si>
    <t>Площадь общественных территорий (парки, скверы, набережные, родники, скважины)</t>
  </si>
  <si>
    <t>Площадь общественных территорий, не требующих дополнительных работ по благоустройству</t>
  </si>
  <si>
    <t>Численность населения муниципального образования</t>
  </si>
  <si>
    <t>Количество разработанных проектов благоустройства дворовых территорий</t>
  </si>
  <si>
    <t>кв.м.</t>
  </si>
  <si>
    <t>кв.м./чел.</t>
  </si>
  <si>
    <t>** Финансирование за счет средств областного бюджета за 2018-2023 год отражено по факту, последующие годы по предварительному прогнозу</t>
  </si>
  <si>
    <r>
      <t xml:space="preserve"> </t>
    </r>
    <r>
      <rPr>
        <b/>
        <sz val="14"/>
        <color theme="1"/>
        <rFont val="Times New Roman"/>
        <family val="1"/>
        <charset val="204"/>
      </rPr>
      <t>Адресный перечень дворовых территорий, нуждающихся в благоустройстве и подлежащих благоустройству в 2018-2025 году</t>
    </r>
  </si>
  <si>
    <t>ул.Заводская</t>
  </si>
  <si>
    <r>
      <t xml:space="preserve"> </t>
    </r>
    <r>
      <rPr>
        <b/>
        <sz val="14"/>
        <color theme="1"/>
        <rFont val="Times New Roman"/>
        <family val="1"/>
        <charset val="204"/>
      </rPr>
      <t>Адресный перечень  объектов недвижимого имущества (включая объекты незавершенного строительства) и земельных участков, находящихся в собственности (пользовании) юридических лиц и индивидуальных предпринимателей, которые подлежат благоустройству не позднее 2025 года за счет средств указанных лиц в соответствии с заключёнными соглашениями</t>
    </r>
  </si>
  <si>
    <t>«Формирование современной городской среды</t>
  </si>
  <si>
    <t xml:space="preserve">  на территории Хомутовского муниципального </t>
  </si>
  <si>
    <t xml:space="preserve">на территории Хомутовского муниципального </t>
  </si>
  <si>
    <t xml:space="preserve"> на территории Хомутовского муниципального </t>
  </si>
  <si>
    <t>на территории Хомутовского муниципального</t>
  </si>
  <si>
    <t>Мероприятия по инвентаризации уровня благоустройства индивидуальных жилых домов и земельных участков, предоставленных для их размещения, с заключением по результатам инвентаризации соглашений с собственниками (пользователями) указанных домов (собственниками, землепользователями земельных участков) об их благоустройстве не позднее 2025 года в соответствии с требованиями утвержденных в муниципальном образовании правил благоустройства</t>
  </si>
  <si>
    <t>в течение 2019-2025 года, в соответствии с условиями заключенных соглашений</t>
  </si>
  <si>
    <r>
      <t xml:space="preserve"> </t>
    </r>
    <r>
      <rPr>
        <b/>
        <sz val="14"/>
        <color theme="1"/>
        <rFont val="Times New Roman"/>
        <family val="1"/>
        <charset val="204"/>
      </rPr>
      <t>Адресный перечень общественных территорий, нуждающихся в благоустройстве и подлежащих благоустройству в 2018-2025 году</t>
    </r>
  </si>
  <si>
    <t>Адрес общественной территории</t>
  </si>
  <si>
    <t>номер дома, образующий общественную территорию</t>
  </si>
  <si>
    <t>образования" на 2018-2025 годы"</t>
  </si>
  <si>
    <t>к муниципальной программе "Формирование современной городской среды на  территории Хомутовсккского муниципального образования" на 2018-2025 годы"</t>
  </si>
  <si>
    <t>2/1</t>
  </si>
  <si>
    <t>2024 год</t>
  </si>
  <si>
    <t>2025 год</t>
  </si>
  <si>
    <t>пер. Ручейный</t>
  </si>
  <si>
    <t>ул. Цветочная</t>
  </si>
  <si>
    <t>Васильева</t>
  </si>
  <si>
    <t>Фартовая</t>
  </si>
  <si>
    <t>б/н</t>
  </si>
  <si>
    <t>22</t>
  </si>
  <si>
    <t xml:space="preserve">Оценка потребности в финансировании на восстановление благоустройства территории.          Всего, в т.ч. за счет Гос.программы "Комфортная городская среда", тыс.руб. </t>
  </si>
  <si>
    <t>Всего:</t>
  </si>
  <si>
    <t>в т.ч. за счет средств Гос.программы "Комфортная городская среда"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</si>
</sst>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/>
    <xf numFmtId="0" fontId="0" fillId="0" borderId="3" xfId="0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0" fillId="0" borderId="15" xfId="0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8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2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3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4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4" xfId="0" applyFont="1" applyBorder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0" xfId="0" applyFont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8" xfId="0" applyFont="1" applyBorder="1" applyAlignment="1"/>
    <xf numFmtId="0" fontId="1" fillId="0" borderId="15" xfId="0" applyFont="1" applyBorder="1" applyAlignment="1"/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/>
    <xf numFmtId="0" fontId="0" fillId="0" borderId="9" xfId="0" applyBorder="1" applyAlignment="1"/>
    <xf numFmtId="0" fontId="0" fillId="0" borderId="12" xfId="0" applyBorder="1" applyAlignment="1"/>
    <xf numFmtId="0" fontId="0" fillId="0" borderId="0" xfId="0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7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/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/>
    <xf numFmtId="0" fontId="11" fillId="0" borderId="6" xfId="0" applyFont="1" applyBorder="1" applyAlignment="1"/>
    <xf numFmtId="0" fontId="8" fillId="0" borderId="5" xfId="0" applyFont="1" applyBorder="1" applyAlignment="1"/>
    <xf numFmtId="0" fontId="8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9</xdr:row>
      <xdr:rowOff>19050</xdr:rowOff>
    </xdr:from>
    <xdr:to>
      <xdr:col>9</xdr:col>
      <xdr:colOff>428623</xdr:colOff>
      <xdr:row>11</xdr:row>
      <xdr:rowOff>1181100</xdr:rowOff>
    </xdr:to>
    <xdr:pic>
      <xdr:nvPicPr>
        <xdr:cNvPr id="7" name="Рисунок 6" descr="C:\Users\User\Desktop\urna_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1743075"/>
          <a:ext cx="2724148" cy="1543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342900</xdr:colOff>
      <xdr:row>12</xdr:row>
      <xdr:rowOff>28575</xdr:rowOff>
    </xdr:from>
    <xdr:to>
      <xdr:col>9</xdr:col>
      <xdr:colOff>333376</xdr:colOff>
      <xdr:row>18</xdr:row>
      <xdr:rowOff>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495675"/>
          <a:ext cx="2428876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466724</xdr:colOff>
      <xdr:row>20</xdr:row>
      <xdr:rowOff>57150</xdr:rowOff>
    </xdr:from>
    <xdr:to>
      <xdr:col>9</xdr:col>
      <xdr:colOff>190499</xdr:colOff>
      <xdr:row>24</xdr:row>
      <xdr:rowOff>2152650</xdr:rowOff>
    </xdr:to>
    <xdr:pic>
      <xdr:nvPicPr>
        <xdr:cNvPr id="9" name="Рисунок 8" descr="Описание: http://www.kz.all.biz/img/kz/catalog/20974.jpe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4" y="5353050"/>
          <a:ext cx="2162175" cy="2857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25</xdr:row>
      <xdr:rowOff>171450</xdr:rowOff>
    </xdr:from>
    <xdr:to>
      <xdr:col>8</xdr:col>
      <xdr:colOff>447675</xdr:colOff>
      <xdr:row>31</xdr:row>
      <xdr:rowOff>19050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8553450"/>
          <a:ext cx="166687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view="pageBreakPreview" zoomScaleNormal="100" zoomScaleSheetLayoutView="100" workbookViewId="0">
      <selection activeCell="B42" sqref="B42"/>
    </sheetView>
  </sheetViews>
  <sheetFormatPr defaultRowHeight="15" x14ac:dyDescent="0.25"/>
  <cols>
    <col min="1" max="1" width="13.42578125" customWidth="1"/>
    <col min="2" max="2" width="48.140625" customWidth="1"/>
    <col min="3" max="3" width="27.140625" customWidth="1"/>
    <col min="4" max="4" width="21.7109375" customWidth="1"/>
    <col min="5" max="5" width="23.140625" customWidth="1"/>
    <col min="6" max="6" width="22" customWidth="1"/>
  </cols>
  <sheetData>
    <row r="1" spans="1:5" ht="15.75" x14ac:dyDescent="0.25">
      <c r="A1" s="1"/>
      <c r="B1" s="1"/>
      <c r="C1" s="1"/>
      <c r="D1" s="1"/>
      <c r="E1" s="8" t="s">
        <v>9</v>
      </c>
    </row>
    <row r="2" spans="1:5" ht="75.75" customHeight="1" x14ac:dyDescent="0.25">
      <c r="A2" s="1"/>
      <c r="B2" s="1"/>
      <c r="C2" s="1"/>
      <c r="D2" s="60" t="s">
        <v>197</v>
      </c>
      <c r="E2" s="61"/>
    </row>
    <row r="3" spans="1:5" ht="15.75" x14ac:dyDescent="0.25">
      <c r="A3" s="1"/>
      <c r="B3" s="1"/>
      <c r="C3" s="1"/>
      <c r="D3" s="1"/>
      <c r="E3" s="1"/>
    </row>
    <row r="4" spans="1:5" ht="15.75" x14ac:dyDescent="0.25">
      <c r="A4" s="1"/>
      <c r="B4" s="1"/>
      <c r="C4" s="1"/>
      <c r="D4" s="1"/>
      <c r="E4" s="1"/>
    </row>
    <row r="5" spans="1:5" ht="18.75" x14ac:dyDescent="0.25">
      <c r="A5" s="1"/>
      <c r="B5" s="73" t="s">
        <v>8</v>
      </c>
      <c r="C5" s="74"/>
      <c r="D5" s="74"/>
      <c r="E5" s="1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1"/>
      <c r="B7" s="1"/>
      <c r="C7" s="1"/>
      <c r="D7" s="1"/>
      <c r="E7" s="1"/>
    </row>
    <row r="8" spans="1:5" ht="15.75" x14ac:dyDescent="0.25">
      <c r="A8" s="62" t="s">
        <v>3</v>
      </c>
      <c r="B8" s="64" t="s">
        <v>7</v>
      </c>
      <c r="C8" s="66" t="s">
        <v>0</v>
      </c>
      <c r="D8" s="67"/>
      <c r="E8" s="68"/>
    </row>
    <row r="9" spans="1:5" ht="47.25" x14ac:dyDescent="0.25">
      <c r="A9" s="63"/>
      <c r="B9" s="65"/>
      <c r="C9" s="3" t="s">
        <v>1</v>
      </c>
      <c r="D9" s="4" t="s">
        <v>95</v>
      </c>
      <c r="E9" s="4" t="s">
        <v>2</v>
      </c>
    </row>
    <row r="10" spans="1:5" ht="31.5" x14ac:dyDescent="0.25">
      <c r="A10" s="64">
        <v>2018</v>
      </c>
      <c r="B10" s="5" t="s">
        <v>4</v>
      </c>
      <c r="C10" s="16">
        <v>435</v>
      </c>
      <c r="D10" s="16">
        <v>0</v>
      </c>
      <c r="E10" s="16">
        <v>435</v>
      </c>
    </row>
    <row r="11" spans="1:5" ht="15.75" x14ac:dyDescent="0.25">
      <c r="A11" s="69"/>
      <c r="B11" s="2" t="s">
        <v>10</v>
      </c>
      <c r="C11" s="17">
        <f>SUM(D11:E11)</f>
        <v>5957.68</v>
      </c>
      <c r="D11" s="17">
        <v>5906.08</v>
      </c>
      <c r="E11" s="17">
        <v>51.6</v>
      </c>
    </row>
    <row r="12" spans="1:5" ht="15.75" x14ac:dyDescent="0.25">
      <c r="A12" s="69"/>
      <c r="B12" s="2" t="s">
        <v>5</v>
      </c>
      <c r="C12" s="17">
        <f t="shared" ref="C12" si="0">SUM(D12:E12)</f>
        <v>3354.1</v>
      </c>
      <c r="D12" s="17">
        <v>3306.6</v>
      </c>
      <c r="E12" s="17">
        <v>47.5</v>
      </c>
    </row>
    <row r="13" spans="1:5" ht="15.75" x14ac:dyDescent="0.25">
      <c r="A13" s="70"/>
      <c r="B13" s="6" t="s">
        <v>6</v>
      </c>
      <c r="C13" s="19">
        <f>SUM(C10:C12)</f>
        <v>9746.7800000000007</v>
      </c>
      <c r="D13" s="19">
        <f>SUM(D10:D12)</f>
        <v>9212.68</v>
      </c>
      <c r="E13" s="19">
        <f>SUM(E10:E12)</f>
        <v>534.1</v>
      </c>
    </row>
    <row r="14" spans="1:5" ht="31.5" x14ac:dyDescent="0.25">
      <c r="A14" s="64">
        <v>2019</v>
      </c>
      <c r="B14" s="5" t="s">
        <v>4</v>
      </c>
      <c r="C14" s="16">
        <f>SUM(D14:E14)</f>
        <v>100</v>
      </c>
      <c r="D14" s="16">
        <v>0</v>
      </c>
      <c r="E14" s="16">
        <v>100</v>
      </c>
    </row>
    <row r="15" spans="1:5" ht="15.75" x14ac:dyDescent="0.25">
      <c r="A15" s="69"/>
      <c r="B15" s="2" t="s">
        <v>10</v>
      </c>
      <c r="C15" s="20">
        <f t="shared" ref="C15:C16" si="1">SUM(D15:E15)</f>
        <v>1255.55</v>
      </c>
      <c r="D15" s="20">
        <v>1205.33</v>
      </c>
      <c r="E15" s="20">
        <v>50.22</v>
      </c>
    </row>
    <row r="16" spans="1:5" ht="15.75" x14ac:dyDescent="0.25">
      <c r="A16" s="69"/>
      <c r="B16" s="2" t="s">
        <v>5</v>
      </c>
      <c r="C16" s="20">
        <f t="shared" si="1"/>
        <v>11661.632</v>
      </c>
      <c r="D16" s="20">
        <v>11155.984</v>
      </c>
      <c r="E16" s="20">
        <v>505.64800000000002</v>
      </c>
    </row>
    <row r="17" spans="1:6" ht="15.75" x14ac:dyDescent="0.25">
      <c r="A17" s="70"/>
      <c r="B17" s="6" t="s">
        <v>6</v>
      </c>
      <c r="C17" s="19">
        <f>SUM(C14:C16)</f>
        <v>13017.181999999999</v>
      </c>
      <c r="D17" s="19">
        <f t="shared" ref="D17:E17" si="2">SUM(D14:D16)</f>
        <v>12361.314</v>
      </c>
      <c r="E17" s="19">
        <f t="shared" si="2"/>
        <v>655.86800000000005</v>
      </c>
    </row>
    <row r="18" spans="1:6" ht="31.5" x14ac:dyDescent="0.25">
      <c r="A18" s="64">
        <v>2020</v>
      </c>
      <c r="B18" s="5" t="s">
        <v>4</v>
      </c>
      <c r="C18" s="16">
        <v>0</v>
      </c>
      <c r="D18" s="16">
        <v>0</v>
      </c>
      <c r="E18" s="16">
        <v>0</v>
      </c>
    </row>
    <row r="19" spans="1:6" ht="15.75" x14ac:dyDescent="0.25">
      <c r="A19" s="69"/>
      <c r="B19" s="2" t="s">
        <v>10</v>
      </c>
      <c r="C19" s="16">
        <v>6125.7</v>
      </c>
      <c r="D19" s="16">
        <v>6077.2</v>
      </c>
      <c r="E19" s="16">
        <v>48.5</v>
      </c>
    </row>
    <row r="20" spans="1:6" ht="15.75" x14ac:dyDescent="0.25">
      <c r="A20" s="69"/>
      <c r="B20" s="2" t="s">
        <v>5</v>
      </c>
      <c r="C20" s="16">
        <v>6751.3</v>
      </c>
      <c r="D20" s="16">
        <v>6697.8</v>
      </c>
      <c r="E20" s="16">
        <v>53.5</v>
      </c>
    </row>
    <row r="21" spans="1:6" ht="15.75" x14ac:dyDescent="0.25">
      <c r="A21" s="70"/>
      <c r="B21" s="6" t="s">
        <v>6</v>
      </c>
      <c r="C21" s="19">
        <f>SUM(C18:C20)</f>
        <v>12877</v>
      </c>
      <c r="D21" s="19">
        <f>SUM(D18:D20)</f>
        <v>12775</v>
      </c>
      <c r="E21" s="19">
        <f>E18+E19+E20</f>
        <v>102</v>
      </c>
    </row>
    <row r="22" spans="1:6" ht="31.5" x14ac:dyDescent="0.25">
      <c r="A22" s="64">
        <v>2021</v>
      </c>
      <c r="B22" s="5" t="s">
        <v>4</v>
      </c>
      <c r="C22" s="16">
        <v>100</v>
      </c>
      <c r="D22" s="16">
        <v>0</v>
      </c>
      <c r="E22" s="16">
        <v>100</v>
      </c>
    </row>
    <row r="23" spans="1:6" ht="15.75" x14ac:dyDescent="0.25">
      <c r="A23" s="69"/>
      <c r="B23" s="2" t="s">
        <v>10</v>
      </c>
      <c r="C23" s="16">
        <v>0</v>
      </c>
      <c r="D23" s="16">
        <v>0</v>
      </c>
      <c r="E23" s="16">
        <v>0</v>
      </c>
    </row>
    <row r="24" spans="1:6" ht="15.75" x14ac:dyDescent="0.25">
      <c r="A24" s="69"/>
      <c r="B24" s="2" t="s">
        <v>5</v>
      </c>
      <c r="C24" s="16">
        <f>D24+E24</f>
        <v>12090.449999999999</v>
      </c>
      <c r="D24" s="16">
        <v>11975.38</v>
      </c>
      <c r="E24" s="16">
        <v>115.07</v>
      </c>
      <c r="F24" s="44"/>
    </row>
    <row r="25" spans="1:6" ht="15.75" x14ac:dyDescent="0.25">
      <c r="A25" s="70"/>
      <c r="B25" s="6" t="s">
        <v>6</v>
      </c>
      <c r="C25" s="19">
        <f>SUM(C22:C24)</f>
        <v>12190.449999999999</v>
      </c>
      <c r="D25" s="19">
        <f>SUM(D22:D24)</f>
        <v>11975.38</v>
      </c>
      <c r="E25" s="19">
        <f>E22+E23+E24</f>
        <v>215.07</v>
      </c>
    </row>
    <row r="26" spans="1:6" ht="31.5" x14ac:dyDescent="0.25">
      <c r="A26" s="64">
        <v>2022</v>
      </c>
      <c r="B26" s="5" t="s">
        <v>4</v>
      </c>
      <c r="C26" s="16">
        <v>100</v>
      </c>
      <c r="D26" s="16">
        <v>0</v>
      </c>
      <c r="E26" s="16">
        <v>100</v>
      </c>
    </row>
    <row r="27" spans="1:6" ht="15.75" x14ac:dyDescent="0.25">
      <c r="A27" s="69"/>
      <c r="B27" s="2" t="s">
        <v>10</v>
      </c>
      <c r="C27" s="16">
        <v>0</v>
      </c>
      <c r="D27" s="16">
        <v>0</v>
      </c>
      <c r="E27" s="16">
        <v>0</v>
      </c>
    </row>
    <row r="28" spans="1:6" ht="15.75" x14ac:dyDescent="0.25">
      <c r="A28" s="69"/>
      <c r="B28" s="2" t="s">
        <v>5</v>
      </c>
      <c r="C28" s="20">
        <f>D28+E28</f>
        <v>9616.8200000000015</v>
      </c>
      <c r="D28" s="20">
        <v>9523.7000000000007</v>
      </c>
      <c r="E28" s="20">
        <v>93.12</v>
      </c>
    </row>
    <row r="29" spans="1:6" ht="15.75" x14ac:dyDescent="0.25">
      <c r="A29" s="70"/>
      <c r="B29" s="6" t="s">
        <v>6</v>
      </c>
      <c r="C29" s="19">
        <f>SUM(C26:C28)</f>
        <v>9716.8200000000015</v>
      </c>
      <c r="D29" s="19">
        <f>SUM(D26:D28)</f>
        <v>9523.7000000000007</v>
      </c>
      <c r="E29" s="19">
        <f>E26+E27+E28</f>
        <v>193.12</v>
      </c>
    </row>
    <row r="30" spans="1:6" ht="31.5" x14ac:dyDescent="0.25">
      <c r="A30" s="64">
        <v>2023</v>
      </c>
      <c r="B30" s="5" t="s">
        <v>4</v>
      </c>
      <c r="C30" s="16">
        <v>100</v>
      </c>
      <c r="D30" s="16">
        <v>0</v>
      </c>
      <c r="E30" s="20">
        <v>100</v>
      </c>
    </row>
    <row r="31" spans="1:6" ht="15.75" x14ac:dyDescent="0.25">
      <c r="A31" s="69"/>
      <c r="B31" s="2" t="s">
        <v>10</v>
      </c>
      <c r="C31" s="16">
        <v>0</v>
      </c>
      <c r="D31" s="16">
        <v>0</v>
      </c>
      <c r="E31" s="16">
        <v>0</v>
      </c>
    </row>
    <row r="32" spans="1:6" ht="15.75" x14ac:dyDescent="0.25">
      <c r="A32" s="69"/>
      <c r="B32" s="2" t="s">
        <v>5</v>
      </c>
      <c r="C32" s="16">
        <f>D32+E32</f>
        <v>10617.8</v>
      </c>
      <c r="D32" s="16">
        <v>10527.8</v>
      </c>
      <c r="E32" s="16">
        <v>90</v>
      </c>
    </row>
    <row r="33" spans="1:5" ht="15.75" x14ac:dyDescent="0.25">
      <c r="A33" s="70"/>
      <c r="B33" s="6" t="s">
        <v>6</v>
      </c>
      <c r="C33" s="19">
        <f>SUM(C30:C32)</f>
        <v>10717.8</v>
      </c>
      <c r="D33" s="19">
        <f>SUM(D30:D32)</f>
        <v>10527.8</v>
      </c>
      <c r="E33" s="19">
        <f>SUM(E30:E32)</f>
        <v>190</v>
      </c>
    </row>
    <row r="34" spans="1:5" ht="31.5" x14ac:dyDescent="0.25">
      <c r="A34" s="62">
        <v>2024</v>
      </c>
      <c r="B34" s="5" t="s">
        <v>4</v>
      </c>
      <c r="C34" s="16">
        <v>100</v>
      </c>
      <c r="D34" s="16">
        <v>0</v>
      </c>
      <c r="E34" s="16">
        <v>100</v>
      </c>
    </row>
    <row r="35" spans="1:5" ht="15.75" x14ac:dyDescent="0.25">
      <c r="A35" s="71"/>
      <c r="B35" s="2" t="s">
        <v>10</v>
      </c>
      <c r="C35" s="16">
        <v>0</v>
      </c>
      <c r="D35" s="16">
        <v>0</v>
      </c>
      <c r="E35" s="16">
        <v>0</v>
      </c>
    </row>
    <row r="36" spans="1:5" ht="15.75" x14ac:dyDescent="0.25">
      <c r="A36" s="71"/>
      <c r="B36" s="2" t="s">
        <v>5</v>
      </c>
      <c r="C36" s="20">
        <f>D36+E36</f>
        <v>27051.14</v>
      </c>
      <c r="D36" s="20">
        <v>26794.16</v>
      </c>
      <c r="E36" s="20">
        <v>256.98</v>
      </c>
    </row>
    <row r="37" spans="1:5" ht="15.75" x14ac:dyDescent="0.25">
      <c r="A37" s="72"/>
      <c r="B37" s="6" t="s">
        <v>6</v>
      </c>
      <c r="C37" s="19">
        <f>SUM(C34:C36)</f>
        <v>27151.14</v>
      </c>
      <c r="D37" s="19">
        <f>SUM(D34:D36)</f>
        <v>26794.16</v>
      </c>
      <c r="E37" s="19">
        <f>SUM(E34:E36)</f>
        <v>356.98</v>
      </c>
    </row>
    <row r="38" spans="1:5" ht="31.5" x14ac:dyDescent="0.25">
      <c r="A38" s="62">
        <v>2025</v>
      </c>
      <c r="B38" s="5" t="s">
        <v>4</v>
      </c>
      <c r="C38" s="16">
        <v>100</v>
      </c>
      <c r="D38" s="16">
        <v>0</v>
      </c>
      <c r="E38" s="16">
        <v>100</v>
      </c>
    </row>
    <row r="39" spans="1:5" ht="15.75" x14ac:dyDescent="0.25">
      <c r="A39" s="71"/>
      <c r="B39" s="2" t="s">
        <v>10</v>
      </c>
      <c r="C39" s="16">
        <v>0</v>
      </c>
      <c r="D39" s="16">
        <v>0</v>
      </c>
      <c r="E39" s="16">
        <v>0</v>
      </c>
    </row>
    <row r="40" spans="1:5" ht="15.75" x14ac:dyDescent="0.25">
      <c r="A40" s="71"/>
      <c r="B40" s="2" t="s">
        <v>5</v>
      </c>
      <c r="C40" s="20">
        <f>D40+E40</f>
        <v>7000</v>
      </c>
      <c r="D40" s="20">
        <v>6933.5</v>
      </c>
      <c r="E40" s="20">
        <v>66.5</v>
      </c>
    </row>
    <row r="41" spans="1:5" ht="15.75" x14ac:dyDescent="0.25">
      <c r="A41" s="72"/>
      <c r="B41" s="6" t="s">
        <v>6</v>
      </c>
      <c r="C41" s="19">
        <f>SUM(C38:C40)</f>
        <v>7100</v>
      </c>
      <c r="D41" s="19">
        <f>SUM(D38:D40)</f>
        <v>6933.5</v>
      </c>
      <c r="E41" s="19">
        <f>SUM(E38:E40)</f>
        <v>166.5</v>
      </c>
    </row>
    <row r="42" spans="1:5" ht="41.25" customHeight="1" x14ac:dyDescent="0.25">
      <c r="A42" s="7"/>
      <c r="B42" s="6" t="s">
        <v>93</v>
      </c>
      <c r="C42" s="19">
        <f>C13+C17+C21+C25+C29+C33+C37+C41</f>
        <v>102517.17199999999</v>
      </c>
      <c r="D42" s="19">
        <f>D13+D17+D21+D25+D29+D33+D37+D41</f>
        <v>100103.534</v>
      </c>
      <c r="E42" s="19">
        <f>E13+E17+E21+E25+E29+E33+E37+E41</f>
        <v>2413.6379999999999</v>
      </c>
    </row>
    <row r="43" spans="1:5" ht="31.5" x14ac:dyDescent="0.25">
      <c r="A43" s="7"/>
      <c r="B43" s="5" t="s">
        <v>4</v>
      </c>
      <c r="C43" s="20">
        <f>C10+C14+C18+C22+C26+C30+C34+C38</f>
        <v>1035</v>
      </c>
      <c r="D43" s="20">
        <v>0</v>
      </c>
      <c r="E43" s="20">
        <f>E10+E14+E18+E22+E26+E30+E34+E38</f>
        <v>1035</v>
      </c>
    </row>
    <row r="44" spans="1:5" ht="31.5" customHeight="1" x14ac:dyDescent="0.25">
      <c r="A44" s="7"/>
      <c r="B44" s="17" t="s">
        <v>94</v>
      </c>
      <c r="C44" s="20">
        <f>C11+C15+C19+C23+C27+C31+C35+C39</f>
        <v>13338.93</v>
      </c>
      <c r="D44" s="20">
        <f>D11+D15+D19+D23+D27+D31+D35+D39</f>
        <v>13188.61</v>
      </c>
      <c r="E44" s="20">
        <f>E11+E15+E19+E23+E27+E31+E35+E39</f>
        <v>150.32</v>
      </c>
    </row>
    <row r="45" spans="1:5" ht="15.75" x14ac:dyDescent="0.25">
      <c r="A45" s="11"/>
      <c r="B45" s="2" t="s">
        <v>5</v>
      </c>
      <c r="C45" s="16">
        <f>C12+C16+C20+C24+C28+C32+C36+C40</f>
        <v>88143.241999999998</v>
      </c>
      <c r="D45" s="16">
        <f>D12+D16+D20+D24+D28+D32+D36+D40</f>
        <v>86914.924000000014</v>
      </c>
      <c r="E45" s="16">
        <f>E12+E16+E20+E24+E28+E32+E36+E40</f>
        <v>1228.3180000000002</v>
      </c>
    </row>
    <row r="46" spans="1:5" ht="35.450000000000003" customHeight="1" x14ac:dyDescent="0.25">
      <c r="A46" s="58" t="s">
        <v>11</v>
      </c>
      <c r="B46" s="58"/>
      <c r="C46" s="58"/>
      <c r="D46" s="58"/>
      <c r="E46" s="58"/>
    </row>
    <row r="47" spans="1:5" ht="5.45" customHeight="1" x14ac:dyDescent="0.25">
      <c r="A47" s="9"/>
      <c r="B47" s="9"/>
      <c r="C47" s="9"/>
      <c r="D47" s="9"/>
      <c r="E47" s="9"/>
    </row>
    <row r="48" spans="1:5" ht="30" customHeight="1" x14ac:dyDescent="0.25">
      <c r="A48" s="58" t="s">
        <v>182</v>
      </c>
      <c r="B48" s="59"/>
      <c r="C48" s="59"/>
      <c r="D48" s="59"/>
      <c r="E48" s="59"/>
    </row>
    <row r="49" spans="1:5" ht="15.75" x14ac:dyDescent="0.25">
      <c r="A49" s="9"/>
      <c r="B49" s="9"/>
      <c r="C49" s="9"/>
      <c r="D49" s="9"/>
      <c r="E49" s="9"/>
    </row>
    <row r="50" spans="1:5" ht="15.75" x14ac:dyDescent="0.25">
      <c r="A50" s="9"/>
      <c r="B50" s="9"/>
      <c r="C50" s="9"/>
      <c r="D50" s="9"/>
      <c r="E50" s="9"/>
    </row>
    <row r="51" spans="1:5" ht="15.75" x14ac:dyDescent="0.25">
      <c r="A51" s="9"/>
      <c r="B51" s="9"/>
      <c r="C51" s="9"/>
      <c r="D51" s="9"/>
      <c r="E51" s="9"/>
    </row>
    <row r="52" spans="1:5" ht="15.75" x14ac:dyDescent="0.25">
      <c r="A52" s="9"/>
      <c r="B52" s="9"/>
      <c r="C52" s="9"/>
      <c r="D52" s="9"/>
      <c r="E52" s="9"/>
    </row>
    <row r="53" spans="1:5" ht="15.75" x14ac:dyDescent="0.25">
      <c r="A53" s="9"/>
      <c r="B53" s="9"/>
      <c r="C53" s="9"/>
      <c r="D53" s="9"/>
      <c r="E53" s="9"/>
    </row>
    <row r="54" spans="1:5" ht="15.75" x14ac:dyDescent="0.25">
      <c r="A54" s="9"/>
      <c r="B54" s="9"/>
      <c r="C54" s="9"/>
      <c r="D54" s="9"/>
      <c r="E54" s="9"/>
    </row>
    <row r="55" spans="1:5" ht="15.75" x14ac:dyDescent="0.25">
      <c r="A55" s="9"/>
      <c r="B55" s="9"/>
      <c r="C55" s="9"/>
      <c r="D55" s="9"/>
      <c r="E55" s="9"/>
    </row>
    <row r="56" spans="1:5" ht="15.75" x14ac:dyDescent="0.25">
      <c r="A56" s="9"/>
      <c r="B56" s="9"/>
      <c r="C56" s="9"/>
      <c r="D56" s="9"/>
      <c r="E56" s="9"/>
    </row>
    <row r="57" spans="1:5" ht="15.75" x14ac:dyDescent="0.25">
      <c r="A57" s="9"/>
      <c r="B57" s="9"/>
      <c r="C57" s="9"/>
      <c r="D57" s="9"/>
      <c r="E57" s="9"/>
    </row>
    <row r="58" spans="1:5" ht="15.75" x14ac:dyDescent="0.25">
      <c r="A58" s="9"/>
      <c r="B58" s="9"/>
      <c r="C58" s="9"/>
      <c r="D58" s="9"/>
      <c r="E58" s="9"/>
    </row>
    <row r="59" spans="1:5" ht="15.75" x14ac:dyDescent="0.25">
      <c r="A59" s="9"/>
      <c r="B59" s="9"/>
      <c r="C59" s="9"/>
      <c r="D59" s="9"/>
      <c r="E59" s="9"/>
    </row>
  </sheetData>
  <mergeCells count="15">
    <mergeCell ref="A46:E46"/>
    <mergeCell ref="A48:E48"/>
    <mergeCell ref="D2:E2"/>
    <mergeCell ref="A8:A9"/>
    <mergeCell ref="B8:B9"/>
    <mergeCell ref="C8:E8"/>
    <mergeCell ref="A10:A13"/>
    <mergeCell ref="A22:A25"/>
    <mergeCell ref="A26:A29"/>
    <mergeCell ref="A30:A33"/>
    <mergeCell ref="A34:A37"/>
    <mergeCell ref="B5:D5"/>
    <mergeCell ref="A14:A17"/>
    <mergeCell ref="A18:A21"/>
    <mergeCell ref="A38:A41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view="pageBreakPreview" zoomScale="60" zoomScaleNormal="100" workbookViewId="0">
      <selection activeCell="M9" sqref="M9"/>
    </sheetView>
  </sheetViews>
  <sheetFormatPr defaultRowHeight="15" x14ac:dyDescent="0.25"/>
  <cols>
    <col min="1" max="1" width="6.85546875" customWidth="1"/>
    <col min="2" max="2" width="19.5703125" customWidth="1"/>
    <col min="3" max="3" width="23.7109375" customWidth="1"/>
    <col min="4" max="4" width="21" customWidth="1"/>
    <col min="5" max="5" width="25.28515625" customWidth="1"/>
    <col min="6" max="6" width="21.7109375" customWidth="1"/>
    <col min="7" max="7" width="14.140625" customWidth="1"/>
    <col min="8" max="8" width="16.140625" customWidth="1"/>
    <col min="9" max="9" width="23" customWidth="1"/>
    <col min="10" max="10" width="0.28515625" hidden="1" customWidth="1"/>
  </cols>
  <sheetData>
    <row r="1" spans="1:10" ht="15.75" x14ac:dyDescent="0.25">
      <c r="A1" s="75"/>
      <c r="B1" s="76"/>
      <c r="C1" s="76"/>
      <c r="D1" s="76"/>
      <c r="E1" s="76"/>
      <c r="F1" s="75" t="s">
        <v>12</v>
      </c>
      <c r="G1" s="76"/>
      <c r="H1" s="76"/>
      <c r="I1" s="76"/>
      <c r="J1" s="76"/>
    </row>
    <row r="2" spans="1:10" ht="15.75" x14ac:dyDescent="0.25">
      <c r="A2" s="75"/>
      <c r="B2" s="76"/>
      <c r="C2" s="76"/>
      <c r="D2" s="76"/>
      <c r="E2" s="76"/>
      <c r="F2" s="75" t="s">
        <v>13</v>
      </c>
      <c r="G2" s="76"/>
      <c r="H2" s="76"/>
      <c r="I2" s="76"/>
      <c r="J2" s="76"/>
    </row>
    <row r="3" spans="1:10" ht="15.75" x14ac:dyDescent="0.25">
      <c r="A3" s="75"/>
      <c r="B3" s="76"/>
      <c r="C3" s="76"/>
      <c r="D3" s="76"/>
      <c r="E3" s="76"/>
      <c r="F3" s="75" t="s">
        <v>186</v>
      </c>
      <c r="G3" s="76"/>
      <c r="H3" s="76"/>
      <c r="I3" s="76"/>
      <c r="J3" s="76"/>
    </row>
    <row r="4" spans="1:10" ht="15.75" x14ac:dyDescent="0.25">
      <c r="A4" s="75"/>
      <c r="B4" s="76"/>
      <c r="C4" s="76"/>
      <c r="D4" s="76"/>
      <c r="E4" s="76"/>
      <c r="F4" s="75" t="s">
        <v>187</v>
      </c>
      <c r="G4" s="76"/>
      <c r="H4" s="76"/>
      <c r="I4" s="76"/>
      <c r="J4" s="76"/>
    </row>
    <row r="5" spans="1:10" ht="18.75" x14ac:dyDescent="0.25">
      <c r="A5" s="10"/>
      <c r="G5" s="75" t="s">
        <v>196</v>
      </c>
      <c r="H5" s="75"/>
      <c r="I5" s="75"/>
    </row>
    <row r="6" spans="1:10" ht="18" x14ac:dyDescent="0.3">
      <c r="A6" s="10"/>
    </row>
    <row r="7" spans="1:10" ht="80.25" customHeight="1" x14ac:dyDescent="0.25">
      <c r="A7" s="81" t="s">
        <v>183</v>
      </c>
      <c r="B7" s="82"/>
      <c r="C7" s="82"/>
      <c r="D7" s="82"/>
      <c r="E7" s="82"/>
      <c r="F7" s="83"/>
      <c r="G7" s="83"/>
      <c r="H7" s="83"/>
      <c r="I7" s="83"/>
    </row>
    <row r="8" spans="1:10" ht="24" customHeight="1" x14ac:dyDescent="0.25">
      <c r="A8" s="64" t="s">
        <v>14</v>
      </c>
      <c r="B8" s="78" t="s">
        <v>145</v>
      </c>
      <c r="C8" s="79"/>
      <c r="D8" s="79"/>
      <c r="E8" s="79"/>
      <c r="F8" s="80"/>
      <c r="G8" s="62" t="s">
        <v>19</v>
      </c>
      <c r="H8" s="62" t="s">
        <v>20</v>
      </c>
      <c r="I8" s="62" t="s">
        <v>207</v>
      </c>
    </row>
    <row r="9" spans="1:10" ht="155.25" customHeight="1" x14ac:dyDescent="0.25">
      <c r="A9" s="77"/>
      <c r="B9" s="4" t="s">
        <v>15</v>
      </c>
      <c r="C9" s="4" t="s">
        <v>16</v>
      </c>
      <c r="D9" s="3" t="s">
        <v>17</v>
      </c>
      <c r="E9" s="3" t="s">
        <v>18</v>
      </c>
      <c r="F9" s="4" t="s">
        <v>146</v>
      </c>
      <c r="G9" s="84"/>
      <c r="H9" s="84"/>
      <c r="I9" s="84"/>
    </row>
    <row r="10" spans="1:10" ht="15.75" x14ac:dyDescent="0.25">
      <c r="A10" s="12"/>
      <c r="B10" s="13" t="s">
        <v>21</v>
      </c>
      <c r="C10" s="2"/>
      <c r="D10" s="2"/>
      <c r="E10" s="2"/>
      <c r="F10" s="2"/>
      <c r="G10" s="2"/>
      <c r="H10" s="2"/>
      <c r="I10" s="2"/>
    </row>
    <row r="11" spans="1:10" ht="47.25" x14ac:dyDescent="0.25">
      <c r="A11" s="14">
        <v>1</v>
      </c>
      <c r="B11" s="3" t="s">
        <v>42</v>
      </c>
      <c r="C11" s="4" t="s">
        <v>147</v>
      </c>
      <c r="D11" s="3" t="s">
        <v>23</v>
      </c>
      <c r="E11" s="3" t="s">
        <v>24</v>
      </c>
      <c r="F11" s="3">
        <v>3</v>
      </c>
      <c r="G11" s="3">
        <v>983</v>
      </c>
      <c r="H11" s="3">
        <v>35</v>
      </c>
      <c r="I11" s="3">
        <v>2981.2</v>
      </c>
    </row>
    <row r="12" spans="1:10" ht="47.25" x14ac:dyDescent="0.25">
      <c r="A12" s="14">
        <v>2</v>
      </c>
      <c r="B12" s="3" t="s">
        <v>42</v>
      </c>
      <c r="C12" s="4" t="s">
        <v>147</v>
      </c>
      <c r="D12" s="3" t="s">
        <v>23</v>
      </c>
      <c r="E12" s="3" t="s">
        <v>27</v>
      </c>
      <c r="F12" s="3" t="s">
        <v>28</v>
      </c>
      <c r="G12" s="3">
        <v>992</v>
      </c>
      <c r="H12" s="3">
        <v>64</v>
      </c>
      <c r="I12" s="3">
        <v>3469.4</v>
      </c>
    </row>
    <row r="13" spans="1:10" ht="15.75" x14ac:dyDescent="0.25">
      <c r="A13" s="14"/>
      <c r="B13" s="13" t="s">
        <v>25</v>
      </c>
      <c r="C13" s="3"/>
      <c r="D13" s="3"/>
      <c r="E13" s="3"/>
      <c r="F13" s="3"/>
      <c r="G13" s="3"/>
      <c r="H13" s="3"/>
      <c r="I13" s="3"/>
    </row>
    <row r="14" spans="1:10" ht="47.25" x14ac:dyDescent="0.25">
      <c r="A14" s="14">
        <v>3</v>
      </c>
      <c r="B14" s="3" t="s">
        <v>42</v>
      </c>
      <c r="C14" s="4" t="s">
        <v>147</v>
      </c>
      <c r="D14" s="3" t="s">
        <v>23</v>
      </c>
      <c r="E14" s="3" t="s">
        <v>29</v>
      </c>
      <c r="F14" s="3">
        <v>8</v>
      </c>
      <c r="G14" s="3">
        <v>670</v>
      </c>
      <c r="H14" s="3">
        <v>32</v>
      </c>
      <c r="I14" s="3">
        <v>2184.46</v>
      </c>
    </row>
    <row r="15" spans="1:10" ht="15.75" x14ac:dyDescent="0.25">
      <c r="A15" s="14"/>
      <c r="B15" s="13" t="s">
        <v>26</v>
      </c>
      <c r="C15" s="3"/>
      <c r="D15" s="3"/>
      <c r="E15" s="3"/>
      <c r="F15" s="3"/>
      <c r="G15" s="3"/>
      <c r="H15" s="3"/>
      <c r="I15" s="3"/>
    </row>
    <row r="16" spans="1:10" ht="47.25" x14ac:dyDescent="0.25">
      <c r="A16" s="14">
        <v>4</v>
      </c>
      <c r="B16" s="3" t="s">
        <v>42</v>
      </c>
      <c r="C16" s="4" t="s">
        <v>147</v>
      </c>
      <c r="D16" s="3" t="s">
        <v>23</v>
      </c>
      <c r="E16" s="3" t="s">
        <v>27</v>
      </c>
      <c r="F16" s="3">
        <v>20</v>
      </c>
      <c r="G16" s="3">
        <v>3523.25</v>
      </c>
      <c r="H16" s="3">
        <v>32</v>
      </c>
      <c r="I16" s="3">
        <v>8246.66</v>
      </c>
    </row>
    <row r="17" spans="1:9" ht="15.75" x14ac:dyDescent="0.25">
      <c r="A17" s="6"/>
      <c r="B17" s="6" t="s">
        <v>6</v>
      </c>
      <c r="C17" s="6"/>
      <c r="D17" s="6"/>
      <c r="E17" s="6"/>
      <c r="F17" s="6"/>
      <c r="G17" s="6"/>
      <c r="H17" s="6"/>
      <c r="I17" s="18">
        <f>SUM(I11:I16)</f>
        <v>16881.72</v>
      </c>
    </row>
  </sheetData>
  <mergeCells count="15">
    <mergeCell ref="A1:E1"/>
    <mergeCell ref="A2:E2"/>
    <mergeCell ref="A3:E3"/>
    <mergeCell ref="A4:E4"/>
    <mergeCell ref="A8:A9"/>
    <mergeCell ref="B8:F8"/>
    <mergeCell ref="A7:I7"/>
    <mergeCell ref="F1:J1"/>
    <mergeCell ref="F2:J2"/>
    <mergeCell ref="F3:J3"/>
    <mergeCell ref="F4:J4"/>
    <mergeCell ref="G8:G9"/>
    <mergeCell ref="H8:H9"/>
    <mergeCell ref="I8:I9"/>
    <mergeCell ref="G5:I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view="pageBreakPreview" topLeftCell="A61" zoomScale="85" zoomScaleNormal="100" zoomScaleSheetLayoutView="85" workbookViewId="0">
      <selection activeCell="N9" sqref="N9"/>
    </sheetView>
  </sheetViews>
  <sheetFormatPr defaultRowHeight="15" x14ac:dyDescent="0.25"/>
  <cols>
    <col min="2" max="2" width="19.28515625" customWidth="1"/>
    <col min="3" max="3" width="52.140625" customWidth="1"/>
    <col min="4" max="4" width="19.42578125" customWidth="1"/>
    <col min="5" max="5" width="16.5703125" customWidth="1"/>
    <col min="6" max="6" width="14.85546875" customWidth="1"/>
    <col min="7" max="7" width="15.7109375" customWidth="1"/>
    <col min="8" max="8" width="13.28515625" customWidth="1"/>
    <col min="9" max="9" width="22" customWidth="1"/>
    <col min="10" max="10" width="0.85546875" hidden="1" customWidth="1"/>
  </cols>
  <sheetData>
    <row r="1" spans="1:10" ht="15.75" x14ac:dyDescent="0.25">
      <c r="A1" s="75"/>
      <c r="B1" s="76"/>
      <c r="C1" s="76"/>
      <c r="D1" s="76"/>
      <c r="E1" s="76"/>
      <c r="F1" s="75" t="s">
        <v>30</v>
      </c>
      <c r="G1" s="76"/>
      <c r="H1" s="76"/>
      <c r="I1" s="76"/>
      <c r="J1" s="76"/>
    </row>
    <row r="2" spans="1:10" ht="15.75" x14ac:dyDescent="0.25">
      <c r="A2" s="75"/>
      <c r="B2" s="76"/>
      <c r="C2" s="76"/>
      <c r="D2" s="76"/>
      <c r="E2" s="76"/>
      <c r="F2" s="75" t="s">
        <v>13</v>
      </c>
      <c r="G2" s="76"/>
      <c r="H2" s="76"/>
      <c r="I2" s="76"/>
      <c r="J2" s="76"/>
    </row>
    <row r="3" spans="1:10" ht="15.75" x14ac:dyDescent="0.25">
      <c r="A3" s="75"/>
      <c r="B3" s="76"/>
      <c r="C3" s="76"/>
      <c r="D3" s="76"/>
      <c r="E3" s="76"/>
      <c r="F3" s="75" t="s">
        <v>186</v>
      </c>
      <c r="G3" s="76"/>
      <c r="H3" s="76"/>
      <c r="I3" s="76"/>
      <c r="J3" s="76"/>
    </row>
    <row r="4" spans="1:10" ht="15.75" x14ac:dyDescent="0.25">
      <c r="A4" s="75"/>
      <c r="B4" s="76"/>
      <c r="C4" s="76"/>
      <c r="D4" s="76"/>
      <c r="E4" s="76"/>
      <c r="F4" s="75" t="s">
        <v>188</v>
      </c>
      <c r="G4" s="76"/>
      <c r="H4" s="76"/>
      <c r="I4" s="76"/>
      <c r="J4" s="76"/>
    </row>
    <row r="5" spans="1:10" ht="18.75" x14ac:dyDescent="0.25">
      <c r="A5" s="10"/>
      <c r="G5" s="75" t="s">
        <v>196</v>
      </c>
      <c r="H5" s="75"/>
      <c r="I5" s="75"/>
    </row>
    <row r="6" spans="1:10" ht="18.75" x14ac:dyDescent="0.25">
      <c r="A6" s="10"/>
    </row>
    <row r="7" spans="1:10" ht="44.25" customHeight="1" x14ac:dyDescent="0.25">
      <c r="A7" s="81" t="s">
        <v>193</v>
      </c>
      <c r="B7" s="82"/>
      <c r="C7" s="82"/>
      <c r="D7" s="82"/>
      <c r="E7" s="82"/>
      <c r="F7" s="83"/>
      <c r="G7" s="83"/>
      <c r="H7" s="83"/>
      <c r="I7" s="83"/>
    </row>
    <row r="8" spans="1:10" ht="15.6" customHeight="1" x14ac:dyDescent="0.25">
      <c r="A8" s="64" t="s">
        <v>14</v>
      </c>
      <c r="B8" s="78" t="s">
        <v>194</v>
      </c>
      <c r="C8" s="79"/>
      <c r="D8" s="79"/>
      <c r="E8" s="79"/>
      <c r="F8" s="80"/>
      <c r="G8" s="62" t="s">
        <v>88</v>
      </c>
      <c r="H8" s="62" t="s">
        <v>89</v>
      </c>
      <c r="I8" s="62" t="s">
        <v>90</v>
      </c>
    </row>
    <row r="9" spans="1:10" ht="164.25" customHeight="1" x14ac:dyDescent="0.25">
      <c r="A9" s="77"/>
      <c r="B9" s="4" t="s">
        <v>15</v>
      </c>
      <c r="C9" s="4" t="s">
        <v>16</v>
      </c>
      <c r="D9" s="3" t="s">
        <v>17</v>
      </c>
      <c r="E9" s="3" t="s">
        <v>18</v>
      </c>
      <c r="F9" s="4" t="s">
        <v>195</v>
      </c>
      <c r="G9" s="84"/>
      <c r="H9" s="84"/>
      <c r="I9" s="84"/>
    </row>
    <row r="10" spans="1:10" ht="26.25" customHeight="1" x14ac:dyDescent="0.25">
      <c r="A10" s="3"/>
      <c r="B10" s="13" t="s">
        <v>21</v>
      </c>
      <c r="C10" s="3"/>
      <c r="D10" s="3"/>
      <c r="E10" s="3"/>
      <c r="F10" s="3"/>
      <c r="G10" s="3"/>
      <c r="H10" s="3"/>
      <c r="I10" s="3"/>
    </row>
    <row r="11" spans="1:10" ht="36" customHeight="1" x14ac:dyDescent="0.25">
      <c r="A11" s="3">
        <v>1</v>
      </c>
      <c r="B11" s="3" t="s">
        <v>42</v>
      </c>
      <c r="C11" s="4" t="s">
        <v>147</v>
      </c>
      <c r="D11" s="3" t="s">
        <v>31</v>
      </c>
      <c r="E11" s="3" t="s">
        <v>32</v>
      </c>
      <c r="F11" s="3" t="s">
        <v>33</v>
      </c>
      <c r="G11" s="3">
        <v>7822.2</v>
      </c>
      <c r="H11" s="3">
        <v>2300</v>
      </c>
      <c r="I11" s="3">
        <v>6147.54</v>
      </c>
    </row>
    <row r="12" spans="1:10" ht="28.5" customHeight="1" x14ac:dyDescent="0.25">
      <c r="A12" s="3"/>
      <c r="B12" s="13" t="s">
        <v>25</v>
      </c>
      <c r="C12" s="3"/>
      <c r="D12" s="3"/>
      <c r="E12" s="3"/>
      <c r="F12" s="3"/>
      <c r="G12" s="3"/>
      <c r="H12" s="3"/>
      <c r="I12" s="3"/>
    </row>
    <row r="13" spans="1:10" ht="34.5" customHeight="1" x14ac:dyDescent="0.25">
      <c r="A13" s="3">
        <v>2</v>
      </c>
      <c r="B13" s="3" t="s">
        <v>42</v>
      </c>
      <c r="C13" s="4" t="s">
        <v>147</v>
      </c>
      <c r="D13" s="3" t="s">
        <v>23</v>
      </c>
      <c r="E13" s="3" t="s">
        <v>35</v>
      </c>
      <c r="F13" s="3">
        <v>4</v>
      </c>
      <c r="G13" s="3">
        <v>1132.3</v>
      </c>
      <c r="H13" s="3">
        <v>1200</v>
      </c>
      <c r="I13" s="3">
        <v>2474.54</v>
      </c>
    </row>
    <row r="14" spans="1:10" ht="42" customHeight="1" x14ac:dyDescent="0.25">
      <c r="A14" s="47">
        <v>3</v>
      </c>
      <c r="B14" s="47" t="s">
        <v>42</v>
      </c>
      <c r="C14" s="50" t="s">
        <v>147</v>
      </c>
      <c r="D14" s="47" t="s">
        <v>36</v>
      </c>
      <c r="E14" s="50" t="s">
        <v>40</v>
      </c>
      <c r="F14" s="47" t="s">
        <v>37</v>
      </c>
      <c r="G14" s="47">
        <v>9075.2000000000007</v>
      </c>
      <c r="H14" s="47">
        <v>12000</v>
      </c>
      <c r="I14" s="47">
        <v>8713.02</v>
      </c>
    </row>
    <row r="15" spans="1:10" ht="27" customHeight="1" x14ac:dyDescent="0.25">
      <c r="A15" s="47">
        <v>4</v>
      </c>
      <c r="B15" s="47" t="s">
        <v>42</v>
      </c>
      <c r="C15" s="50" t="s">
        <v>147</v>
      </c>
      <c r="D15" s="47" t="s">
        <v>23</v>
      </c>
      <c r="E15" s="47" t="s">
        <v>34</v>
      </c>
      <c r="F15" s="47" t="s">
        <v>205</v>
      </c>
      <c r="G15" s="47">
        <v>3746.75</v>
      </c>
      <c r="H15" s="47">
        <v>560</v>
      </c>
      <c r="I15" s="47">
        <v>5580.56</v>
      </c>
    </row>
    <row r="16" spans="1:10" ht="30" customHeight="1" x14ac:dyDescent="0.25">
      <c r="A16" s="47"/>
      <c r="B16" s="51" t="s">
        <v>26</v>
      </c>
      <c r="C16" s="47"/>
      <c r="D16" s="47"/>
      <c r="E16" s="47"/>
      <c r="F16" s="47"/>
      <c r="G16" s="47"/>
      <c r="H16" s="47"/>
      <c r="I16" s="47"/>
    </row>
    <row r="17" spans="1:9" ht="33" customHeight="1" x14ac:dyDescent="0.25">
      <c r="A17" s="47">
        <v>5</v>
      </c>
      <c r="B17" s="47" t="s">
        <v>42</v>
      </c>
      <c r="C17" s="50" t="s">
        <v>147</v>
      </c>
      <c r="D17" s="47" t="s">
        <v>36</v>
      </c>
      <c r="E17" s="50" t="s">
        <v>38</v>
      </c>
      <c r="F17" s="47" t="s">
        <v>205</v>
      </c>
      <c r="G17" s="47">
        <v>2642.2</v>
      </c>
      <c r="H17" s="47">
        <v>320</v>
      </c>
      <c r="I17" s="52">
        <v>10102.549999999999</v>
      </c>
    </row>
    <row r="18" spans="1:9" ht="32.25" customHeight="1" x14ac:dyDescent="0.25">
      <c r="A18" s="47">
        <v>6</v>
      </c>
      <c r="B18" s="47" t="s">
        <v>42</v>
      </c>
      <c r="C18" s="50" t="s">
        <v>147</v>
      </c>
      <c r="D18" s="47" t="s">
        <v>23</v>
      </c>
      <c r="E18" s="47" t="s">
        <v>45</v>
      </c>
      <c r="F18" s="47" t="s">
        <v>46</v>
      </c>
      <c r="G18" s="47">
        <v>299.2</v>
      </c>
      <c r="H18" s="47">
        <v>12000</v>
      </c>
      <c r="I18" s="52">
        <v>196.27199999999999</v>
      </c>
    </row>
    <row r="19" spans="1:9" ht="30" customHeight="1" x14ac:dyDescent="0.25">
      <c r="A19" s="47">
        <v>7</v>
      </c>
      <c r="B19" s="47" t="s">
        <v>42</v>
      </c>
      <c r="C19" s="50" t="s">
        <v>147</v>
      </c>
      <c r="D19" s="47" t="s">
        <v>23</v>
      </c>
      <c r="E19" s="47" t="s">
        <v>41</v>
      </c>
      <c r="F19" s="47" t="s">
        <v>205</v>
      </c>
      <c r="G19" s="47">
        <v>1500</v>
      </c>
      <c r="H19" s="47">
        <v>480</v>
      </c>
      <c r="I19" s="52">
        <v>1898.99</v>
      </c>
    </row>
    <row r="20" spans="1:9" ht="28.5" customHeight="1" x14ac:dyDescent="0.25">
      <c r="A20" s="47">
        <v>8</v>
      </c>
      <c r="B20" s="47" t="s">
        <v>42</v>
      </c>
      <c r="C20" s="50" t="s">
        <v>147</v>
      </c>
      <c r="D20" s="47" t="s">
        <v>43</v>
      </c>
      <c r="E20" s="47" t="s">
        <v>44</v>
      </c>
      <c r="F20" s="47">
        <v>25</v>
      </c>
      <c r="G20" s="47">
        <v>1250</v>
      </c>
      <c r="H20" s="47">
        <v>600</v>
      </c>
      <c r="I20" s="52">
        <v>1294.5999999999999</v>
      </c>
    </row>
    <row r="21" spans="1:9" ht="32.25" customHeight="1" x14ac:dyDescent="0.25">
      <c r="A21" s="47"/>
      <c r="B21" s="51" t="s">
        <v>39</v>
      </c>
      <c r="C21" s="50"/>
      <c r="D21" s="47"/>
      <c r="E21" s="47"/>
      <c r="F21" s="47"/>
      <c r="G21" s="47"/>
      <c r="H21" s="47"/>
      <c r="I21" s="47"/>
    </row>
    <row r="22" spans="1:9" ht="32.25" customHeight="1" x14ac:dyDescent="0.25">
      <c r="A22" s="47">
        <v>9</v>
      </c>
      <c r="B22" s="47" t="s">
        <v>42</v>
      </c>
      <c r="C22" s="50" t="s">
        <v>147</v>
      </c>
      <c r="D22" s="47" t="s">
        <v>36</v>
      </c>
      <c r="E22" s="50" t="s">
        <v>52</v>
      </c>
      <c r="F22" s="47" t="s">
        <v>205</v>
      </c>
      <c r="G22" s="47">
        <v>6600</v>
      </c>
      <c r="H22" s="47">
        <v>1300</v>
      </c>
      <c r="I22" s="52">
        <v>5362.4326000000001</v>
      </c>
    </row>
    <row r="23" spans="1:9" ht="28.5" customHeight="1" x14ac:dyDescent="0.25">
      <c r="A23" s="47">
        <v>10</v>
      </c>
      <c r="B23" s="47" t="s">
        <v>42</v>
      </c>
      <c r="C23" s="50" t="s">
        <v>147</v>
      </c>
      <c r="D23" s="47" t="s">
        <v>23</v>
      </c>
      <c r="E23" s="47" t="s">
        <v>184</v>
      </c>
      <c r="F23" s="47" t="s">
        <v>205</v>
      </c>
      <c r="G23" s="47">
        <v>42167.7</v>
      </c>
      <c r="H23" s="47">
        <v>560</v>
      </c>
      <c r="I23" s="52">
        <v>6728.0155800000002</v>
      </c>
    </row>
    <row r="24" spans="1:9" ht="28.5" customHeight="1" x14ac:dyDescent="0.25">
      <c r="A24" s="47">
        <v>11</v>
      </c>
      <c r="B24" s="47" t="s">
        <v>42</v>
      </c>
      <c r="C24" s="50" t="s">
        <v>22</v>
      </c>
      <c r="D24" s="47" t="s">
        <v>81</v>
      </c>
      <c r="E24" s="47" t="s">
        <v>82</v>
      </c>
      <c r="F24" s="47" t="s">
        <v>83</v>
      </c>
      <c r="G24" s="47">
        <v>70</v>
      </c>
      <c r="H24" s="47">
        <v>356</v>
      </c>
      <c r="I24" s="52">
        <v>522.63</v>
      </c>
    </row>
    <row r="25" spans="1:9" s="49" customFormat="1" ht="28.5" customHeight="1" x14ac:dyDescent="0.25">
      <c r="A25" s="47">
        <v>12</v>
      </c>
      <c r="B25" s="53" t="s">
        <v>42</v>
      </c>
      <c r="C25" s="54" t="s">
        <v>147</v>
      </c>
      <c r="D25" s="53" t="s">
        <v>23</v>
      </c>
      <c r="E25" s="53" t="s">
        <v>64</v>
      </c>
      <c r="F25" s="53" t="s">
        <v>205</v>
      </c>
      <c r="G25" s="53">
        <v>1500</v>
      </c>
      <c r="H25" s="53">
        <v>420</v>
      </c>
      <c r="I25" s="55">
        <v>2155</v>
      </c>
    </row>
    <row r="26" spans="1:9" ht="26.25" customHeight="1" x14ac:dyDescent="0.25">
      <c r="A26" s="47"/>
      <c r="B26" s="51" t="s">
        <v>54</v>
      </c>
      <c r="C26" s="50"/>
      <c r="D26" s="47"/>
      <c r="E26" s="47"/>
      <c r="F26" s="47"/>
      <c r="G26" s="47"/>
      <c r="H26" s="47"/>
      <c r="I26" s="52"/>
    </row>
    <row r="27" spans="1:9" ht="28.5" customHeight="1" x14ac:dyDescent="0.25">
      <c r="A27" s="47">
        <v>13</v>
      </c>
      <c r="B27" s="47" t="s">
        <v>42</v>
      </c>
      <c r="C27" s="50" t="s">
        <v>147</v>
      </c>
      <c r="D27" s="47" t="s">
        <v>23</v>
      </c>
      <c r="E27" s="47" t="s">
        <v>60</v>
      </c>
      <c r="F27" s="47" t="s">
        <v>205</v>
      </c>
      <c r="G27" s="47">
        <v>2119</v>
      </c>
      <c r="H27" s="47">
        <v>1300</v>
      </c>
      <c r="I27" s="52">
        <v>4835.5635499999999</v>
      </c>
    </row>
    <row r="28" spans="1:9" ht="30.75" customHeight="1" x14ac:dyDescent="0.25">
      <c r="A28" s="47">
        <v>14</v>
      </c>
      <c r="B28" s="47" t="s">
        <v>42</v>
      </c>
      <c r="C28" s="50" t="s">
        <v>147</v>
      </c>
      <c r="D28" s="47" t="s">
        <v>23</v>
      </c>
      <c r="E28" s="47" t="s">
        <v>29</v>
      </c>
      <c r="F28" s="56" t="s">
        <v>71</v>
      </c>
      <c r="G28" s="47">
        <v>1980</v>
      </c>
      <c r="H28" s="47">
        <v>980</v>
      </c>
      <c r="I28" s="52">
        <v>5911.09</v>
      </c>
    </row>
    <row r="29" spans="1:9" ht="33.75" customHeight="1" x14ac:dyDescent="0.25">
      <c r="A29" s="47">
        <v>15</v>
      </c>
      <c r="B29" s="47" t="s">
        <v>42</v>
      </c>
      <c r="C29" s="50" t="s">
        <v>147</v>
      </c>
      <c r="D29" s="47" t="s">
        <v>23</v>
      </c>
      <c r="E29" s="47" t="s">
        <v>58</v>
      </c>
      <c r="F29" s="47" t="s">
        <v>205</v>
      </c>
      <c r="G29" s="47">
        <v>1069</v>
      </c>
      <c r="H29" s="47">
        <v>670</v>
      </c>
      <c r="I29" s="52">
        <v>2249.3712249999999</v>
      </c>
    </row>
    <row r="30" spans="1:9" ht="27" customHeight="1" x14ac:dyDescent="0.25">
      <c r="A30" s="47">
        <v>16</v>
      </c>
      <c r="B30" s="47" t="s">
        <v>42</v>
      </c>
      <c r="C30" s="50" t="s">
        <v>147</v>
      </c>
      <c r="D30" s="47" t="s">
        <v>23</v>
      </c>
      <c r="E30" s="47" t="s">
        <v>55</v>
      </c>
      <c r="F30" s="47" t="s">
        <v>205</v>
      </c>
      <c r="G30" s="47">
        <v>1070</v>
      </c>
      <c r="H30" s="47">
        <v>890</v>
      </c>
      <c r="I30" s="52">
        <v>2249.3712249999999</v>
      </c>
    </row>
    <row r="31" spans="1:9" ht="36" customHeight="1" x14ac:dyDescent="0.25">
      <c r="A31" s="47">
        <v>17</v>
      </c>
      <c r="B31" s="47" t="s">
        <v>42</v>
      </c>
      <c r="C31" s="50" t="s">
        <v>147</v>
      </c>
      <c r="D31" s="47" t="s">
        <v>23</v>
      </c>
      <c r="E31" s="50" t="s">
        <v>51</v>
      </c>
      <c r="F31" s="47" t="s">
        <v>205</v>
      </c>
      <c r="G31" s="47">
        <v>3667</v>
      </c>
      <c r="H31" s="47">
        <v>75</v>
      </c>
      <c r="I31" s="52">
        <v>141.25700000000001</v>
      </c>
    </row>
    <row r="32" spans="1:9" ht="27" customHeight="1" x14ac:dyDescent="0.25">
      <c r="A32" s="47">
        <v>18</v>
      </c>
      <c r="B32" s="47" t="s">
        <v>42</v>
      </c>
      <c r="C32" s="50" t="s">
        <v>147</v>
      </c>
      <c r="D32" s="47" t="s">
        <v>23</v>
      </c>
      <c r="E32" s="47" t="s">
        <v>49</v>
      </c>
      <c r="F32" s="47" t="s">
        <v>205</v>
      </c>
      <c r="G32" s="47">
        <v>3667</v>
      </c>
      <c r="H32" s="47">
        <v>98</v>
      </c>
      <c r="I32" s="52">
        <v>141.25700000000001</v>
      </c>
    </row>
    <row r="33" spans="1:9" ht="33" customHeight="1" x14ac:dyDescent="0.25">
      <c r="A33" s="47">
        <v>19</v>
      </c>
      <c r="B33" s="47" t="s">
        <v>42</v>
      </c>
      <c r="C33" s="50" t="s">
        <v>147</v>
      </c>
      <c r="D33" s="47" t="s">
        <v>23</v>
      </c>
      <c r="E33" s="47" t="s">
        <v>59</v>
      </c>
      <c r="F33" s="47" t="s">
        <v>205</v>
      </c>
      <c r="G33" s="47">
        <v>83</v>
      </c>
      <c r="H33" s="47">
        <v>1500</v>
      </c>
      <c r="I33" s="52">
        <v>499.51499999999999</v>
      </c>
    </row>
    <row r="34" spans="1:9" ht="32.25" customHeight="1" x14ac:dyDescent="0.25">
      <c r="A34" s="47">
        <v>20</v>
      </c>
      <c r="B34" s="47" t="s">
        <v>42</v>
      </c>
      <c r="C34" s="50" t="s">
        <v>147</v>
      </c>
      <c r="D34" s="47" t="s">
        <v>74</v>
      </c>
      <c r="E34" s="47" t="s">
        <v>86</v>
      </c>
      <c r="F34" s="47" t="s">
        <v>205</v>
      </c>
      <c r="G34" s="47">
        <v>166</v>
      </c>
      <c r="H34" s="47">
        <v>1200</v>
      </c>
      <c r="I34" s="52">
        <v>1001.1467</v>
      </c>
    </row>
    <row r="35" spans="1:9" ht="30" customHeight="1" x14ac:dyDescent="0.25">
      <c r="A35" s="47">
        <v>21</v>
      </c>
      <c r="B35" s="47" t="s">
        <v>42</v>
      </c>
      <c r="C35" s="50" t="s">
        <v>147</v>
      </c>
      <c r="D35" s="47" t="s">
        <v>23</v>
      </c>
      <c r="E35" s="47" t="s">
        <v>53</v>
      </c>
      <c r="F35" s="47" t="s">
        <v>57</v>
      </c>
      <c r="G35" s="47">
        <v>687</v>
      </c>
      <c r="H35" s="47">
        <v>780</v>
      </c>
      <c r="I35" s="52">
        <v>2698.41</v>
      </c>
    </row>
    <row r="36" spans="1:9" ht="30" customHeight="1" x14ac:dyDescent="0.25">
      <c r="A36" s="47">
        <v>22</v>
      </c>
      <c r="B36" s="47" t="s">
        <v>42</v>
      </c>
      <c r="C36" s="50" t="s">
        <v>22</v>
      </c>
      <c r="D36" s="47" t="s">
        <v>74</v>
      </c>
      <c r="E36" s="47" t="s">
        <v>204</v>
      </c>
      <c r="F36" s="56" t="s">
        <v>206</v>
      </c>
      <c r="G36" s="47">
        <v>1200</v>
      </c>
      <c r="H36" s="47">
        <v>287</v>
      </c>
      <c r="I36" s="52">
        <v>1872.16</v>
      </c>
    </row>
    <row r="37" spans="1:9" ht="28.5" customHeight="1" x14ac:dyDescent="0.25">
      <c r="A37" s="47"/>
      <c r="B37" s="51" t="s">
        <v>62</v>
      </c>
      <c r="C37" s="50"/>
      <c r="D37" s="47"/>
      <c r="E37" s="47"/>
      <c r="F37" s="47"/>
      <c r="G37" s="47"/>
      <c r="H37" s="47"/>
      <c r="I37" s="52"/>
    </row>
    <row r="38" spans="1:9" ht="30.75" customHeight="1" x14ac:dyDescent="0.25">
      <c r="A38" s="47">
        <v>23</v>
      </c>
      <c r="B38" s="47" t="s">
        <v>42</v>
      </c>
      <c r="C38" s="50" t="s">
        <v>147</v>
      </c>
      <c r="D38" s="47" t="s">
        <v>23</v>
      </c>
      <c r="E38" s="47" t="s">
        <v>77</v>
      </c>
      <c r="F38" s="56" t="s">
        <v>78</v>
      </c>
      <c r="G38" s="47">
        <v>500</v>
      </c>
      <c r="H38" s="47">
        <v>230</v>
      </c>
      <c r="I38" s="52">
        <v>1621.95616</v>
      </c>
    </row>
    <row r="39" spans="1:9" ht="30" customHeight="1" x14ac:dyDescent="0.25">
      <c r="A39" s="47">
        <v>24</v>
      </c>
      <c r="B39" s="47" t="s">
        <v>42</v>
      </c>
      <c r="C39" s="50" t="s">
        <v>147</v>
      </c>
      <c r="D39" s="47" t="s">
        <v>23</v>
      </c>
      <c r="E39" s="47" t="s">
        <v>79</v>
      </c>
      <c r="F39" s="56" t="s">
        <v>92</v>
      </c>
      <c r="G39" s="47">
        <v>1000</v>
      </c>
      <c r="H39" s="47">
        <v>183</v>
      </c>
      <c r="I39" s="52">
        <v>8995.8438399999995</v>
      </c>
    </row>
    <row r="40" spans="1:9" ht="30.75" customHeight="1" x14ac:dyDescent="0.25">
      <c r="A40" s="47">
        <v>25</v>
      </c>
      <c r="B40" s="47" t="s">
        <v>42</v>
      </c>
      <c r="C40" s="50" t="s">
        <v>147</v>
      </c>
      <c r="D40" s="47" t="s">
        <v>36</v>
      </c>
      <c r="E40" s="47" t="s">
        <v>201</v>
      </c>
      <c r="F40" s="47" t="s">
        <v>205</v>
      </c>
      <c r="G40" s="50">
        <v>2000</v>
      </c>
      <c r="H40" s="47">
        <v>350</v>
      </c>
      <c r="I40" s="52">
        <v>6300.96</v>
      </c>
    </row>
    <row r="41" spans="1:9" ht="56.25" customHeight="1" x14ac:dyDescent="0.25">
      <c r="A41" s="47">
        <v>26</v>
      </c>
      <c r="B41" s="47" t="s">
        <v>42</v>
      </c>
      <c r="C41" s="50" t="s">
        <v>147</v>
      </c>
      <c r="D41" s="47" t="s">
        <v>23</v>
      </c>
      <c r="E41" s="47" t="s">
        <v>202</v>
      </c>
      <c r="F41" s="47" t="s">
        <v>205</v>
      </c>
      <c r="G41" s="47">
        <v>1567</v>
      </c>
      <c r="H41" s="47">
        <v>120</v>
      </c>
      <c r="I41" s="52">
        <v>599.64</v>
      </c>
    </row>
    <row r="42" spans="1:9" ht="28.5" customHeight="1" x14ac:dyDescent="0.25">
      <c r="A42" s="47">
        <v>27</v>
      </c>
      <c r="B42" s="47" t="s">
        <v>42</v>
      </c>
      <c r="C42" s="50" t="s">
        <v>147</v>
      </c>
      <c r="D42" s="47" t="s">
        <v>87</v>
      </c>
      <c r="E42" s="50" t="s">
        <v>35</v>
      </c>
      <c r="F42" s="56" t="s">
        <v>91</v>
      </c>
      <c r="G42" s="47">
        <v>1900</v>
      </c>
      <c r="H42" s="47">
        <v>8000</v>
      </c>
      <c r="I42" s="52">
        <v>2291</v>
      </c>
    </row>
    <row r="43" spans="1:9" ht="37.5" customHeight="1" x14ac:dyDescent="0.25">
      <c r="A43" s="47">
        <v>28</v>
      </c>
      <c r="B43" s="47" t="s">
        <v>42</v>
      </c>
      <c r="C43" s="50" t="s">
        <v>147</v>
      </c>
      <c r="D43" s="47" t="s">
        <v>23</v>
      </c>
      <c r="E43" s="47" t="s">
        <v>66</v>
      </c>
      <c r="F43" s="56" t="s">
        <v>67</v>
      </c>
      <c r="G43" s="47">
        <v>84</v>
      </c>
      <c r="H43" s="47">
        <v>82</v>
      </c>
      <c r="I43" s="52">
        <v>187.8</v>
      </c>
    </row>
    <row r="44" spans="1:9" ht="28.5" customHeight="1" x14ac:dyDescent="0.25">
      <c r="A44" s="47"/>
      <c r="B44" s="51" t="s">
        <v>199</v>
      </c>
      <c r="C44" s="50"/>
      <c r="D44" s="47"/>
      <c r="E44" s="47"/>
      <c r="F44" s="56"/>
      <c r="G44" s="47"/>
      <c r="H44" s="47"/>
      <c r="I44" s="52"/>
    </row>
    <row r="45" spans="1:9" ht="28.5" customHeight="1" x14ac:dyDescent="0.25">
      <c r="A45" s="47"/>
      <c r="B45" s="47" t="s">
        <v>42</v>
      </c>
      <c r="C45" s="50" t="s">
        <v>147</v>
      </c>
      <c r="D45" s="47" t="s">
        <v>23</v>
      </c>
      <c r="E45" s="47" t="s">
        <v>77</v>
      </c>
      <c r="F45" s="56" t="s">
        <v>78</v>
      </c>
      <c r="G45" s="47">
        <v>500</v>
      </c>
      <c r="H45" s="47">
        <v>230</v>
      </c>
      <c r="I45" s="52">
        <v>13634.041649999999</v>
      </c>
    </row>
    <row r="46" spans="1:9" ht="28.5" customHeight="1" x14ac:dyDescent="0.25">
      <c r="A46" s="47">
        <v>29</v>
      </c>
      <c r="B46" s="47" t="s">
        <v>42</v>
      </c>
      <c r="C46" s="50" t="s">
        <v>147</v>
      </c>
      <c r="D46" s="47" t="s">
        <v>50</v>
      </c>
      <c r="E46" s="47" t="s">
        <v>37</v>
      </c>
      <c r="F46" s="47" t="s">
        <v>205</v>
      </c>
      <c r="G46" s="47">
        <v>20000</v>
      </c>
      <c r="H46" s="47">
        <v>4500</v>
      </c>
      <c r="I46" s="52">
        <v>13921</v>
      </c>
    </row>
    <row r="47" spans="1:9" ht="29.25" customHeight="1" x14ac:dyDescent="0.25">
      <c r="A47" s="47">
        <v>30</v>
      </c>
      <c r="B47" s="47" t="s">
        <v>42</v>
      </c>
      <c r="C47" s="50" t="s">
        <v>147</v>
      </c>
      <c r="D47" s="47" t="s">
        <v>87</v>
      </c>
      <c r="E47" s="47" t="s">
        <v>35</v>
      </c>
      <c r="F47" s="47" t="s">
        <v>205</v>
      </c>
      <c r="G47" s="47">
        <v>320</v>
      </c>
      <c r="H47" s="47">
        <v>4800</v>
      </c>
      <c r="I47" s="52">
        <v>2490.8389999999999</v>
      </c>
    </row>
    <row r="48" spans="1:9" ht="30.75" customHeight="1" x14ac:dyDescent="0.25">
      <c r="A48" s="47">
        <v>31</v>
      </c>
      <c r="B48" s="47" t="s">
        <v>42</v>
      </c>
      <c r="C48" s="50" t="s">
        <v>147</v>
      </c>
      <c r="D48" s="47" t="s">
        <v>23</v>
      </c>
      <c r="E48" s="47" t="s">
        <v>63</v>
      </c>
      <c r="F48" s="47" t="s">
        <v>205</v>
      </c>
      <c r="G48" s="47">
        <v>250</v>
      </c>
      <c r="H48" s="47">
        <v>420</v>
      </c>
      <c r="I48" s="52">
        <v>864.87</v>
      </c>
    </row>
    <row r="49" spans="1:9" ht="30.75" customHeight="1" x14ac:dyDescent="0.25">
      <c r="A49" s="47">
        <v>32</v>
      </c>
      <c r="B49" s="47" t="s">
        <v>42</v>
      </c>
      <c r="C49" s="50" t="s">
        <v>147</v>
      </c>
      <c r="D49" s="47" t="s">
        <v>36</v>
      </c>
      <c r="E49" s="50" t="s">
        <v>56</v>
      </c>
      <c r="F49" s="47" t="s">
        <v>205</v>
      </c>
      <c r="G49" s="47">
        <v>250</v>
      </c>
      <c r="H49" s="47">
        <v>350</v>
      </c>
      <c r="I49" s="52">
        <v>864.87</v>
      </c>
    </row>
    <row r="50" spans="1:9" ht="30.75" customHeight="1" x14ac:dyDescent="0.25">
      <c r="A50" s="47">
        <v>33</v>
      </c>
      <c r="B50" s="47" t="s">
        <v>42</v>
      </c>
      <c r="C50" s="50" t="s">
        <v>147</v>
      </c>
      <c r="D50" s="47" t="s">
        <v>74</v>
      </c>
      <c r="E50" s="50" t="s">
        <v>203</v>
      </c>
      <c r="F50" s="56" t="s">
        <v>205</v>
      </c>
      <c r="G50" s="47">
        <v>1510</v>
      </c>
      <c r="H50" s="47">
        <v>143</v>
      </c>
      <c r="I50" s="52">
        <v>3171.7811999999999</v>
      </c>
    </row>
    <row r="51" spans="1:9" ht="28.5" customHeight="1" x14ac:dyDescent="0.25">
      <c r="A51" s="47"/>
      <c r="B51" s="51" t="s">
        <v>200</v>
      </c>
      <c r="C51" s="50"/>
      <c r="D51" s="47"/>
      <c r="E51" s="47"/>
      <c r="F51" s="56"/>
      <c r="G51" s="47"/>
      <c r="H51" s="47"/>
      <c r="I51" s="52"/>
    </row>
    <row r="52" spans="1:9" ht="27" customHeight="1" x14ac:dyDescent="0.25">
      <c r="A52" s="47">
        <v>34</v>
      </c>
      <c r="B52" s="47" t="s">
        <v>42</v>
      </c>
      <c r="C52" s="50" t="s">
        <v>147</v>
      </c>
      <c r="D52" s="47" t="s">
        <v>72</v>
      </c>
      <c r="E52" s="47" t="s">
        <v>73</v>
      </c>
      <c r="F52" s="56" t="s">
        <v>205</v>
      </c>
      <c r="G52" s="47">
        <v>1000</v>
      </c>
      <c r="H52" s="47">
        <v>67</v>
      </c>
      <c r="I52" s="52">
        <v>800</v>
      </c>
    </row>
    <row r="53" spans="1:9" ht="39" customHeight="1" x14ac:dyDescent="0.25">
      <c r="A53" s="47">
        <v>35</v>
      </c>
      <c r="B53" s="47" t="s">
        <v>42</v>
      </c>
      <c r="C53" s="50" t="s">
        <v>147</v>
      </c>
      <c r="D53" s="47" t="s">
        <v>23</v>
      </c>
      <c r="E53" s="47" t="s">
        <v>61</v>
      </c>
      <c r="F53" s="56" t="s">
        <v>198</v>
      </c>
      <c r="G53" s="47">
        <v>624</v>
      </c>
      <c r="H53" s="47">
        <v>260</v>
      </c>
      <c r="I53" s="52">
        <v>800</v>
      </c>
    </row>
    <row r="54" spans="1:9" ht="27" customHeight="1" x14ac:dyDescent="0.25">
      <c r="A54" s="47">
        <v>36</v>
      </c>
      <c r="B54" s="47" t="s">
        <v>42</v>
      </c>
      <c r="C54" s="50" t="s">
        <v>147</v>
      </c>
      <c r="D54" s="47" t="s">
        <v>23</v>
      </c>
      <c r="E54" s="47" t="s">
        <v>66</v>
      </c>
      <c r="F54" s="56" t="s">
        <v>68</v>
      </c>
      <c r="G54" s="47">
        <v>4186</v>
      </c>
      <c r="H54" s="47">
        <v>82</v>
      </c>
      <c r="I54" s="52">
        <v>800</v>
      </c>
    </row>
    <row r="55" spans="1:9" ht="30.75" customHeight="1" x14ac:dyDescent="0.25">
      <c r="A55" s="47">
        <v>37</v>
      </c>
      <c r="B55" s="47" t="s">
        <v>42</v>
      </c>
      <c r="C55" s="50" t="s">
        <v>147</v>
      </c>
      <c r="D55" s="47" t="s">
        <v>23</v>
      </c>
      <c r="E55" s="50" t="s">
        <v>65</v>
      </c>
      <c r="F55" s="47" t="s">
        <v>205</v>
      </c>
      <c r="G55" s="47">
        <v>2000</v>
      </c>
      <c r="H55" s="47">
        <v>160</v>
      </c>
      <c r="I55" s="52">
        <v>600</v>
      </c>
    </row>
    <row r="56" spans="1:9" ht="30.75" customHeight="1" x14ac:dyDescent="0.25">
      <c r="A56" s="47">
        <v>38</v>
      </c>
      <c r="B56" s="47" t="s">
        <v>42</v>
      </c>
      <c r="C56" s="50" t="s">
        <v>147</v>
      </c>
      <c r="D56" s="47" t="s">
        <v>23</v>
      </c>
      <c r="E56" s="47" t="s">
        <v>69</v>
      </c>
      <c r="F56" s="56" t="s">
        <v>70</v>
      </c>
      <c r="G56" s="47">
        <v>767</v>
      </c>
      <c r="H56" s="47">
        <v>78</v>
      </c>
      <c r="I56" s="52">
        <v>800</v>
      </c>
    </row>
    <row r="57" spans="1:9" ht="30.75" customHeight="1" x14ac:dyDescent="0.25">
      <c r="A57" s="47">
        <v>39</v>
      </c>
      <c r="B57" s="47" t="s">
        <v>42</v>
      </c>
      <c r="C57" s="50" t="s">
        <v>147</v>
      </c>
      <c r="D57" s="47" t="s">
        <v>23</v>
      </c>
      <c r="E57" s="47" t="s">
        <v>75</v>
      </c>
      <c r="F57" s="56" t="s">
        <v>76</v>
      </c>
      <c r="G57" s="47">
        <v>3462</v>
      </c>
      <c r="H57" s="47">
        <v>153</v>
      </c>
      <c r="I57" s="52">
        <v>800</v>
      </c>
    </row>
    <row r="58" spans="1:9" ht="32.25" customHeight="1" x14ac:dyDescent="0.25">
      <c r="A58" s="47">
        <v>40</v>
      </c>
      <c r="B58" s="47" t="s">
        <v>42</v>
      </c>
      <c r="C58" s="50" t="s">
        <v>147</v>
      </c>
      <c r="D58" s="47" t="s">
        <v>81</v>
      </c>
      <c r="E58" s="47" t="s">
        <v>84</v>
      </c>
      <c r="F58" s="47" t="s">
        <v>85</v>
      </c>
      <c r="G58" s="47">
        <v>8000</v>
      </c>
      <c r="H58" s="47">
        <v>356</v>
      </c>
      <c r="I58" s="52">
        <v>800</v>
      </c>
    </row>
    <row r="59" spans="1:9" ht="30.75" customHeight="1" x14ac:dyDescent="0.25">
      <c r="A59" s="47">
        <v>41</v>
      </c>
      <c r="B59" s="47" t="s">
        <v>42</v>
      </c>
      <c r="C59" s="50" t="s">
        <v>22</v>
      </c>
      <c r="D59" s="47" t="s">
        <v>72</v>
      </c>
      <c r="E59" s="47" t="s">
        <v>80</v>
      </c>
      <c r="F59" s="56" t="s">
        <v>205</v>
      </c>
      <c r="G59" s="47">
        <v>4218</v>
      </c>
      <c r="H59" s="47">
        <v>67</v>
      </c>
      <c r="I59" s="52">
        <v>800</v>
      </c>
    </row>
    <row r="60" spans="1:9" ht="36" customHeight="1" x14ac:dyDescent="0.25">
      <c r="A60" s="47">
        <v>42</v>
      </c>
      <c r="B60" s="47" t="s">
        <v>42</v>
      </c>
      <c r="C60" s="50" t="s">
        <v>147</v>
      </c>
      <c r="D60" s="47" t="s">
        <v>23</v>
      </c>
      <c r="E60" s="47" t="s">
        <v>47</v>
      </c>
      <c r="F60" s="56" t="s">
        <v>48</v>
      </c>
      <c r="G60" s="47">
        <v>259</v>
      </c>
      <c r="H60" s="47">
        <v>55</v>
      </c>
      <c r="I60" s="52">
        <v>800</v>
      </c>
    </row>
    <row r="61" spans="1:9" ht="33.75" customHeight="1" x14ac:dyDescent="0.25">
      <c r="A61" s="6"/>
      <c r="B61" s="85" t="s">
        <v>208</v>
      </c>
      <c r="C61" s="86"/>
      <c r="D61" s="6"/>
      <c r="E61" s="6"/>
      <c r="F61" s="6"/>
      <c r="G61" s="18">
        <f t="shared" ref="G61" si="0">SUM(G11:G60)</f>
        <v>147910.54999999999</v>
      </c>
      <c r="H61" s="18"/>
      <c r="I61" s="18">
        <f>SUM(I11:I60)</f>
        <v>134719.89372999998</v>
      </c>
    </row>
    <row r="62" spans="1:9" ht="33.75" customHeight="1" x14ac:dyDescent="0.25">
      <c r="A62" s="6"/>
      <c r="B62" s="85" t="s">
        <v>209</v>
      </c>
      <c r="C62" s="86"/>
      <c r="D62" s="6"/>
      <c r="E62" s="6"/>
      <c r="F62" s="6"/>
      <c r="G62" s="18"/>
      <c r="H62" s="18"/>
      <c r="I62" s="18">
        <v>85635.45</v>
      </c>
    </row>
    <row r="63" spans="1:9" ht="30" customHeight="1" x14ac:dyDescent="0.25"/>
    <row r="64" spans="1:9" ht="33.75" customHeight="1" x14ac:dyDescent="0.25"/>
    <row r="65" ht="30" customHeight="1" x14ac:dyDescent="0.25"/>
    <row r="66" ht="32.25" customHeight="1" x14ac:dyDescent="0.25"/>
    <row r="67" ht="34.5" customHeight="1" x14ac:dyDescent="0.25"/>
    <row r="68" ht="20.25" customHeight="1" x14ac:dyDescent="0.25"/>
    <row r="69" ht="28.5" customHeight="1" x14ac:dyDescent="0.25"/>
  </sheetData>
  <autoFilter ref="A8:I9">
    <filterColumn colId="1" showButton="0"/>
    <filterColumn colId="2" showButton="0"/>
    <filterColumn colId="3" showButton="0"/>
    <filterColumn colId="4" showButton="0"/>
  </autoFilter>
  <mergeCells count="17">
    <mergeCell ref="I8:I9"/>
    <mergeCell ref="G5:I5"/>
    <mergeCell ref="B62:C62"/>
    <mergeCell ref="B61:C61"/>
    <mergeCell ref="A1:E1"/>
    <mergeCell ref="F1:J1"/>
    <mergeCell ref="A2:E2"/>
    <mergeCell ref="F2:J2"/>
    <mergeCell ref="A3:E3"/>
    <mergeCell ref="F3:J3"/>
    <mergeCell ref="A4:E4"/>
    <mergeCell ref="F4:J4"/>
    <mergeCell ref="A7:I7"/>
    <mergeCell ref="A8:A9"/>
    <mergeCell ref="B8:F8"/>
    <mergeCell ref="G8:G9"/>
    <mergeCell ref="H8:H9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view="pageBreakPreview" zoomScale="60" zoomScaleNormal="100" workbookViewId="0">
      <selection activeCell="H5" sqref="H5:J5"/>
    </sheetView>
  </sheetViews>
  <sheetFormatPr defaultRowHeight="15" x14ac:dyDescent="0.25"/>
  <cols>
    <col min="1" max="1" width="6" customWidth="1"/>
    <col min="2" max="2" width="20.140625" customWidth="1"/>
    <col min="3" max="3" width="18.5703125" customWidth="1"/>
    <col min="4" max="4" width="21.28515625" customWidth="1"/>
    <col min="5" max="5" width="13" customWidth="1"/>
    <col min="6" max="6" width="10.28515625" customWidth="1"/>
    <col min="7" max="7" width="12.42578125" customWidth="1"/>
    <col min="8" max="8" width="14" customWidth="1"/>
    <col min="9" max="9" width="16.140625" customWidth="1"/>
    <col min="10" max="10" width="20.42578125" customWidth="1"/>
    <col min="11" max="11" width="9.140625" hidden="1" customWidth="1"/>
  </cols>
  <sheetData>
    <row r="1" spans="1:11" ht="15.75" x14ac:dyDescent="0.25">
      <c r="A1" s="75"/>
      <c r="B1" s="76"/>
      <c r="C1" s="76"/>
      <c r="D1" s="76"/>
      <c r="E1" s="76"/>
      <c r="F1" s="75" t="s">
        <v>96</v>
      </c>
      <c r="G1" s="75"/>
      <c r="H1" s="76"/>
      <c r="I1" s="76"/>
      <c r="J1" s="76"/>
      <c r="K1" s="76"/>
    </row>
    <row r="2" spans="1:11" ht="15.75" x14ac:dyDescent="0.25">
      <c r="A2" s="75"/>
      <c r="B2" s="76"/>
      <c r="C2" s="76"/>
      <c r="D2" s="76"/>
      <c r="E2" s="76"/>
      <c r="F2" s="75" t="s">
        <v>13</v>
      </c>
      <c r="G2" s="75"/>
      <c r="H2" s="76"/>
      <c r="I2" s="76"/>
      <c r="J2" s="76"/>
      <c r="K2" s="76"/>
    </row>
    <row r="3" spans="1:11" ht="15.75" x14ac:dyDescent="0.25">
      <c r="A3" s="75"/>
      <c r="B3" s="76"/>
      <c r="C3" s="76"/>
      <c r="D3" s="76"/>
      <c r="E3" s="76"/>
      <c r="F3" s="75" t="s">
        <v>186</v>
      </c>
      <c r="G3" s="75"/>
      <c r="H3" s="76"/>
      <c r="I3" s="76"/>
      <c r="J3" s="76"/>
      <c r="K3" s="76"/>
    </row>
    <row r="4" spans="1:11" ht="15.75" x14ac:dyDescent="0.25">
      <c r="A4" s="75"/>
      <c r="B4" s="76"/>
      <c r="C4" s="76"/>
      <c r="D4" s="76"/>
      <c r="E4" s="76"/>
      <c r="F4" s="75" t="s">
        <v>188</v>
      </c>
      <c r="G4" s="75"/>
      <c r="H4" s="76"/>
      <c r="I4" s="76"/>
      <c r="J4" s="76"/>
      <c r="K4" s="76"/>
    </row>
    <row r="5" spans="1:11" ht="18.75" x14ac:dyDescent="0.25">
      <c r="A5" s="10"/>
      <c r="H5" s="75" t="s">
        <v>196</v>
      </c>
      <c r="I5" s="75"/>
      <c r="J5" s="75"/>
    </row>
    <row r="6" spans="1:11" ht="18" x14ac:dyDescent="0.3">
      <c r="A6" s="10"/>
    </row>
    <row r="7" spans="1:11" ht="117" customHeight="1" x14ac:dyDescent="0.25">
      <c r="A7" s="81" t="s">
        <v>185</v>
      </c>
      <c r="B7" s="82"/>
      <c r="C7" s="82"/>
      <c r="D7" s="82"/>
      <c r="E7" s="82"/>
      <c r="F7" s="83"/>
      <c r="G7" s="83"/>
      <c r="H7" s="83"/>
      <c r="I7" s="83"/>
      <c r="J7" s="83"/>
    </row>
    <row r="8" spans="1:11" ht="15.75" x14ac:dyDescent="0.25">
      <c r="A8" s="64" t="s">
        <v>14</v>
      </c>
      <c r="B8" s="78" t="s">
        <v>145</v>
      </c>
      <c r="C8" s="79"/>
      <c r="D8" s="79"/>
      <c r="E8" s="79"/>
      <c r="F8" s="80"/>
      <c r="G8" s="64" t="s">
        <v>101</v>
      </c>
      <c r="H8" s="62" t="s">
        <v>19</v>
      </c>
      <c r="I8" s="62" t="s">
        <v>20</v>
      </c>
      <c r="J8" s="62" t="s">
        <v>90</v>
      </c>
    </row>
    <row r="9" spans="1:11" ht="126" x14ac:dyDescent="0.25">
      <c r="A9" s="77"/>
      <c r="B9" s="4" t="s">
        <v>15</v>
      </c>
      <c r="C9" s="4" t="s">
        <v>16</v>
      </c>
      <c r="D9" s="3" t="s">
        <v>17</v>
      </c>
      <c r="E9" s="3" t="s">
        <v>18</v>
      </c>
      <c r="F9" s="4" t="s">
        <v>146</v>
      </c>
      <c r="G9" s="70"/>
      <c r="H9" s="84"/>
      <c r="I9" s="84"/>
      <c r="J9" s="84"/>
    </row>
    <row r="10" spans="1:11" ht="47.25" x14ac:dyDescent="0.25">
      <c r="A10" s="14">
        <v>1</v>
      </c>
      <c r="B10" s="3" t="s">
        <v>42</v>
      </c>
      <c r="C10" s="4" t="s">
        <v>147</v>
      </c>
      <c r="D10" s="3" t="s">
        <v>23</v>
      </c>
      <c r="E10" s="3" t="s">
        <v>29</v>
      </c>
      <c r="F10" s="3">
        <v>13</v>
      </c>
      <c r="G10" s="4" t="s">
        <v>102</v>
      </c>
      <c r="H10" s="3">
        <v>32000</v>
      </c>
      <c r="I10" s="3">
        <v>1200</v>
      </c>
      <c r="J10" s="3" t="s">
        <v>100</v>
      </c>
    </row>
    <row r="11" spans="1:11" ht="47.25" x14ac:dyDescent="0.25">
      <c r="A11" s="14">
        <v>2</v>
      </c>
      <c r="B11" s="3" t="s">
        <v>42</v>
      </c>
      <c r="C11" s="4" t="s">
        <v>147</v>
      </c>
      <c r="D11" s="3" t="s">
        <v>23</v>
      </c>
      <c r="E11" s="3" t="s">
        <v>35</v>
      </c>
      <c r="F11" s="3" t="s">
        <v>97</v>
      </c>
      <c r="G11" s="3" t="s">
        <v>148</v>
      </c>
      <c r="H11" s="3">
        <v>54000</v>
      </c>
      <c r="I11" s="3">
        <v>3540</v>
      </c>
      <c r="J11" s="3" t="s">
        <v>100</v>
      </c>
    </row>
    <row r="12" spans="1:11" ht="47.25" x14ac:dyDescent="0.25">
      <c r="A12" s="14">
        <v>3</v>
      </c>
      <c r="B12" s="3" t="s">
        <v>42</v>
      </c>
      <c r="C12" s="4" t="s">
        <v>147</v>
      </c>
      <c r="D12" s="3" t="s">
        <v>23</v>
      </c>
      <c r="E12" s="3" t="s">
        <v>35</v>
      </c>
      <c r="F12" s="3">
        <v>131</v>
      </c>
      <c r="G12" s="3" t="s">
        <v>148</v>
      </c>
      <c r="H12" s="3">
        <v>9800</v>
      </c>
      <c r="I12" s="3">
        <v>3540</v>
      </c>
      <c r="J12" s="3" t="s">
        <v>100</v>
      </c>
    </row>
    <row r="13" spans="1:11" ht="47.25" x14ac:dyDescent="0.25">
      <c r="A13" s="14">
        <v>4</v>
      </c>
      <c r="B13" s="3" t="s">
        <v>42</v>
      </c>
      <c r="C13" s="4" t="s">
        <v>147</v>
      </c>
      <c r="D13" s="3" t="s">
        <v>23</v>
      </c>
      <c r="E13" s="3" t="s">
        <v>98</v>
      </c>
      <c r="F13" s="3" t="s">
        <v>99</v>
      </c>
      <c r="G13" s="4" t="s">
        <v>103</v>
      </c>
      <c r="H13" s="3">
        <v>7200</v>
      </c>
      <c r="I13" s="3">
        <v>3180</v>
      </c>
      <c r="J13" s="3" t="s">
        <v>100</v>
      </c>
    </row>
  </sheetData>
  <mergeCells count="16">
    <mergeCell ref="A1:E1"/>
    <mergeCell ref="F1:K1"/>
    <mergeCell ref="A2:E2"/>
    <mergeCell ref="F2:K2"/>
    <mergeCell ref="A3:E3"/>
    <mergeCell ref="F3:K3"/>
    <mergeCell ref="A4:E4"/>
    <mergeCell ref="F4:K4"/>
    <mergeCell ref="A7:J7"/>
    <mergeCell ref="A8:A9"/>
    <mergeCell ref="B8:F8"/>
    <mergeCell ref="H8:H9"/>
    <mergeCell ref="I8:I9"/>
    <mergeCell ref="J8:J9"/>
    <mergeCell ref="G8:G9"/>
    <mergeCell ref="H5:J5"/>
  </mergeCells>
  <pageMargins left="0.7" right="0.7" top="0.75" bottom="0.75" header="0.3" footer="0.3"/>
  <pageSetup paperSize="9" scale="5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view="pageBreakPreview" zoomScale="74" zoomScaleNormal="100" zoomScaleSheetLayoutView="74" workbookViewId="0">
      <selection activeCell="AA29" sqref="AA29"/>
    </sheetView>
  </sheetViews>
  <sheetFormatPr defaultRowHeight="15" x14ac:dyDescent="0.25"/>
  <cols>
    <col min="6" max="6" width="4.7109375" customWidth="1"/>
    <col min="7" max="8" width="9.140625" hidden="1" customWidth="1"/>
    <col min="11" max="11" width="8" customWidth="1"/>
    <col min="12" max="12" width="4" hidden="1" customWidth="1"/>
    <col min="13" max="14" width="9.140625" hidden="1" customWidth="1"/>
    <col min="15" max="15" width="13" customWidth="1"/>
  </cols>
  <sheetData>
    <row r="1" spans="1:15" ht="15.75" x14ac:dyDescent="0.25">
      <c r="A1" s="41"/>
      <c r="B1" s="41"/>
      <c r="C1" s="41"/>
      <c r="D1" s="41"/>
      <c r="E1" s="41"/>
      <c r="F1" s="41"/>
      <c r="G1" s="41"/>
      <c r="H1" s="41"/>
      <c r="I1" s="75" t="s">
        <v>104</v>
      </c>
      <c r="J1" s="75"/>
      <c r="K1" s="76"/>
      <c r="L1" s="76"/>
      <c r="M1" s="76"/>
      <c r="N1" s="76"/>
      <c r="O1" s="93"/>
    </row>
    <row r="2" spans="1:15" ht="15.75" x14ac:dyDescent="0.25">
      <c r="A2" s="41"/>
      <c r="B2" s="41"/>
      <c r="C2" s="41"/>
      <c r="D2" s="41"/>
      <c r="E2" s="41"/>
      <c r="F2" s="41"/>
      <c r="G2" s="41"/>
      <c r="H2" s="41"/>
      <c r="I2" s="75" t="s">
        <v>13</v>
      </c>
      <c r="J2" s="75"/>
      <c r="K2" s="76"/>
      <c r="L2" s="76"/>
      <c r="M2" s="76"/>
      <c r="N2" s="76"/>
      <c r="O2" s="93"/>
    </row>
    <row r="3" spans="1:15" ht="15.75" x14ac:dyDescent="0.25">
      <c r="A3" s="41"/>
      <c r="B3" s="41"/>
      <c r="C3" s="41"/>
      <c r="D3" s="41"/>
      <c r="E3" s="41"/>
      <c r="F3" s="97" t="s">
        <v>186</v>
      </c>
      <c r="G3" s="97"/>
      <c r="H3" s="97"/>
      <c r="I3" s="97"/>
      <c r="J3" s="97"/>
      <c r="K3" s="97"/>
      <c r="L3" s="97"/>
      <c r="M3" s="97"/>
      <c r="N3" s="97"/>
      <c r="O3" s="97"/>
    </row>
    <row r="4" spans="1:15" ht="15.75" x14ac:dyDescent="0.25">
      <c r="A4" s="41"/>
      <c r="B4" s="41"/>
      <c r="C4" s="41"/>
      <c r="D4" s="41"/>
      <c r="E4" s="41"/>
      <c r="F4" s="97" t="s">
        <v>189</v>
      </c>
      <c r="G4" s="97"/>
      <c r="H4" s="97"/>
      <c r="I4" s="97"/>
      <c r="J4" s="97"/>
      <c r="K4" s="97"/>
      <c r="L4" s="97"/>
      <c r="M4" s="97"/>
      <c r="N4" s="97"/>
      <c r="O4" s="97"/>
    </row>
    <row r="5" spans="1:15" ht="15.75" x14ac:dyDescent="0.25">
      <c r="A5" s="41"/>
      <c r="B5" s="41"/>
      <c r="C5" s="41"/>
      <c r="D5" s="41"/>
      <c r="E5" s="41"/>
      <c r="F5" s="75" t="s">
        <v>196</v>
      </c>
      <c r="G5" s="75"/>
      <c r="H5" s="75"/>
      <c r="I5" s="75"/>
      <c r="J5" s="75"/>
      <c r="K5" s="75"/>
      <c r="L5" s="75"/>
      <c r="M5" s="75"/>
      <c r="N5" s="75"/>
      <c r="O5" s="75"/>
    </row>
    <row r="6" spans="1:15" ht="15.6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.75" x14ac:dyDescent="0.25">
      <c r="A7" s="90" t="s">
        <v>105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41"/>
      <c r="M7" s="41"/>
      <c r="N7" s="41"/>
      <c r="O7" s="41"/>
    </row>
    <row r="8" spans="1:15" ht="15.75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ht="15.75" x14ac:dyDescent="0.25">
      <c r="A9" s="2" t="s">
        <v>106</v>
      </c>
      <c r="B9" s="78" t="s">
        <v>107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</row>
    <row r="10" spans="1:15" ht="15.75" x14ac:dyDescent="0.25">
      <c r="A10" s="3">
        <v>1</v>
      </c>
      <c r="B10" s="87" t="s">
        <v>149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9"/>
    </row>
    <row r="11" spans="1:15" ht="15.75" x14ac:dyDescent="0.25">
      <c r="A11" s="3">
        <v>2</v>
      </c>
      <c r="B11" s="87" t="s">
        <v>108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9"/>
    </row>
    <row r="12" spans="1:15" ht="15.75" x14ac:dyDescent="0.25">
      <c r="A12" s="3">
        <v>3</v>
      </c>
      <c r="B12" s="87" t="s">
        <v>109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9"/>
    </row>
    <row r="13" spans="1:15" ht="15.75" x14ac:dyDescent="0.25">
      <c r="A13" s="3">
        <v>4</v>
      </c>
      <c r="B13" s="87" t="s">
        <v>150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9"/>
    </row>
    <row r="14" spans="1:15" ht="15.75" x14ac:dyDescent="0.25">
      <c r="A14" s="21">
        <v>5</v>
      </c>
      <c r="B14" s="87" t="s">
        <v>110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9"/>
    </row>
    <row r="15" spans="1:15" ht="15.75" x14ac:dyDescent="0.25">
      <c r="A15" s="21">
        <v>6</v>
      </c>
      <c r="B15" s="87" t="s">
        <v>151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</row>
    <row r="16" spans="1:1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x14ac:dyDescent="0.25">
      <c r="A17" s="90" t="s">
        <v>152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</row>
    <row r="18" spans="1:1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 customHeight="1" x14ac:dyDescent="0.25">
      <c r="A19" s="2">
        <v>1</v>
      </c>
      <c r="B19" s="87" t="s">
        <v>111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</row>
    <row r="20" spans="1:15" ht="15.75" x14ac:dyDescent="0.25">
      <c r="A20" s="2">
        <v>2</v>
      </c>
      <c r="B20" s="87" t="s">
        <v>112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</row>
    <row r="21" spans="1:15" ht="15.75" x14ac:dyDescent="0.25">
      <c r="A21" s="2">
        <v>3</v>
      </c>
      <c r="B21" s="87" t="s">
        <v>113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</row>
    <row r="22" spans="1:15" ht="15.75" x14ac:dyDescent="0.25">
      <c r="A22" s="2">
        <v>4</v>
      </c>
      <c r="B22" s="87" t="s">
        <v>114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</row>
    <row r="23" spans="1:15" ht="15.75" x14ac:dyDescent="0.25">
      <c r="A23" s="2">
        <v>5</v>
      </c>
      <c r="B23" s="87" t="s">
        <v>115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9"/>
    </row>
    <row r="24" spans="1:15" ht="15.75" x14ac:dyDescent="0.25">
      <c r="A24" s="2">
        <v>6</v>
      </c>
      <c r="B24" s="87" t="s">
        <v>116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9"/>
    </row>
    <row r="25" spans="1:15" ht="15.75" x14ac:dyDescent="0.25">
      <c r="A25" s="2">
        <v>7</v>
      </c>
      <c r="B25" s="87" t="s">
        <v>117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9"/>
    </row>
    <row r="26" spans="1:15" ht="15.75" x14ac:dyDescent="0.25">
      <c r="A26" s="2">
        <v>8</v>
      </c>
      <c r="B26" s="87" t="s">
        <v>118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9"/>
    </row>
    <row r="27" spans="1:15" ht="15.75" x14ac:dyDescent="0.25">
      <c r="A27" s="2">
        <v>9</v>
      </c>
      <c r="B27" s="87" t="s">
        <v>119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9"/>
    </row>
    <row r="28" spans="1:15" ht="15.75" x14ac:dyDescent="0.25">
      <c r="A28" s="2">
        <v>10</v>
      </c>
      <c r="B28" s="87" t="s">
        <v>120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9"/>
    </row>
    <row r="29" spans="1:15" ht="15.75" x14ac:dyDescent="0.25">
      <c r="A29" s="2">
        <v>11</v>
      </c>
      <c r="B29" s="28" t="s">
        <v>121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</row>
    <row r="30" spans="1:15" ht="15.75" x14ac:dyDescent="0.25">
      <c r="A30" s="36">
        <v>12</v>
      </c>
      <c r="B30" s="33" t="s">
        <v>122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</row>
    <row r="31" spans="1:15" ht="27.75" customHeight="1" x14ac:dyDescent="0.25">
      <c r="A31" s="2">
        <v>13</v>
      </c>
      <c r="B31" s="92" t="s">
        <v>153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9"/>
    </row>
    <row r="32" spans="1:15" ht="15.75" x14ac:dyDescent="0.25">
      <c r="A32" s="2">
        <v>14</v>
      </c>
      <c r="B32" s="87" t="s">
        <v>123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9"/>
    </row>
    <row r="33" spans="1:15" ht="15.75" x14ac:dyDescent="0.25">
      <c r="A33" s="2">
        <v>15</v>
      </c>
      <c r="B33" s="87" t="s">
        <v>124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9"/>
    </row>
    <row r="34" spans="1:15" ht="15.75" x14ac:dyDescent="0.25">
      <c r="A34" s="2">
        <v>16</v>
      </c>
      <c r="B34" s="87" t="s">
        <v>125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/>
    </row>
    <row r="35" spans="1:1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</sheetData>
  <mergeCells count="28">
    <mergeCell ref="B13:O13"/>
    <mergeCell ref="B14:O14"/>
    <mergeCell ref="B15:O15"/>
    <mergeCell ref="I1:O1"/>
    <mergeCell ref="I2:O2"/>
    <mergeCell ref="A7:K7"/>
    <mergeCell ref="B9:O9"/>
    <mergeCell ref="B10:O10"/>
    <mergeCell ref="B11:O11"/>
    <mergeCell ref="B12:O12"/>
    <mergeCell ref="F3:O3"/>
    <mergeCell ref="F4:O4"/>
    <mergeCell ref="F5:O5"/>
    <mergeCell ref="B34:O34"/>
    <mergeCell ref="A17:O17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31:O31"/>
    <mergeCell ref="B32:O32"/>
    <mergeCell ref="B33:O33"/>
  </mergeCells>
  <pageMargins left="0.7" right="0.7" top="0.75" bottom="0.75" header="0.3" footer="0.3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view="pageBreakPreview" zoomScale="80" zoomScaleNormal="100" zoomScaleSheetLayoutView="80" workbookViewId="0">
      <selection activeCell="T25" sqref="T25"/>
    </sheetView>
  </sheetViews>
  <sheetFormatPr defaultRowHeight="15" x14ac:dyDescent="0.25"/>
  <cols>
    <col min="1" max="1" width="9.140625" customWidth="1"/>
    <col min="11" max="13" width="9.140625" hidden="1" customWidth="1"/>
  </cols>
  <sheetData>
    <row r="1" spans="1:21" ht="15.75" x14ac:dyDescent="0.25">
      <c r="F1" s="41"/>
      <c r="G1" s="75" t="s">
        <v>128</v>
      </c>
      <c r="H1" s="75"/>
      <c r="I1" s="76"/>
      <c r="J1" s="76"/>
      <c r="K1" s="76"/>
      <c r="L1" s="76"/>
      <c r="M1" s="93"/>
    </row>
    <row r="2" spans="1:21" ht="15.75" x14ac:dyDescent="0.25">
      <c r="F2" s="41"/>
      <c r="G2" s="75" t="s">
        <v>13</v>
      </c>
      <c r="H2" s="75"/>
      <c r="I2" s="76"/>
      <c r="J2" s="76"/>
      <c r="K2" s="76"/>
      <c r="L2" s="76"/>
      <c r="M2" s="93"/>
    </row>
    <row r="3" spans="1:21" ht="15.75" x14ac:dyDescent="0.25">
      <c r="F3" s="75" t="s">
        <v>186</v>
      </c>
      <c r="G3" s="75"/>
      <c r="H3" s="75"/>
      <c r="I3" s="75"/>
      <c r="J3" s="75"/>
      <c r="K3" s="75"/>
      <c r="L3" s="75"/>
      <c r="M3" s="75"/>
    </row>
    <row r="4" spans="1:21" ht="15.75" x14ac:dyDescent="0.25">
      <c r="F4" s="75" t="s">
        <v>190</v>
      </c>
      <c r="G4" s="75"/>
      <c r="H4" s="75"/>
      <c r="I4" s="75"/>
      <c r="J4" s="75"/>
      <c r="K4" s="75"/>
      <c r="L4" s="75"/>
      <c r="M4" s="75"/>
    </row>
    <row r="5" spans="1:21" ht="15.75" x14ac:dyDescent="0.25">
      <c r="F5" s="132" t="s">
        <v>196</v>
      </c>
      <c r="G5" s="132"/>
      <c r="H5" s="132"/>
      <c r="I5" s="132"/>
      <c r="J5" s="132"/>
      <c r="K5" s="43"/>
      <c r="L5" s="43"/>
      <c r="M5" s="46"/>
    </row>
    <row r="7" spans="1:21" ht="30.75" customHeight="1" x14ac:dyDescent="0.25">
      <c r="A7" s="130" t="s">
        <v>154</v>
      </c>
      <c r="B7" s="130"/>
      <c r="C7" s="130"/>
      <c r="D7" s="130"/>
      <c r="E7" s="130"/>
      <c r="F7" s="130"/>
      <c r="G7" s="130"/>
      <c r="H7" s="130"/>
      <c r="I7" s="130"/>
      <c r="J7" s="130"/>
    </row>
    <row r="8" spans="1:21" ht="8.4499999999999993" customHeight="1" x14ac:dyDescent="0.3"/>
    <row r="9" spans="1:21" x14ac:dyDescent="0.25">
      <c r="A9" s="98" t="s">
        <v>129</v>
      </c>
      <c r="B9" s="99"/>
      <c r="C9" s="99"/>
      <c r="D9" s="99"/>
      <c r="E9" s="100"/>
      <c r="F9" s="106"/>
      <c r="G9" s="107"/>
      <c r="H9" s="107"/>
      <c r="I9" s="107"/>
      <c r="J9" s="108"/>
    </row>
    <row r="10" spans="1:21" x14ac:dyDescent="0.25">
      <c r="A10" s="101"/>
      <c r="B10" s="131"/>
      <c r="C10" s="131"/>
      <c r="D10" s="131"/>
      <c r="E10" s="102"/>
      <c r="F10" s="109"/>
      <c r="G10" s="110"/>
      <c r="H10" s="110"/>
      <c r="I10" s="110"/>
      <c r="J10" s="111"/>
    </row>
    <row r="11" spans="1:21" x14ac:dyDescent="0.25">
      <c r="A11" s="101"/>
      <c r="B11" s="131"/>
      <c r="C11" s="131"/>
      <c r="D11" s="131"/>
      <c r="E11" s="102"/>
      <c r="F11" s="109"/>
      <c r="G11" s="110"/>
      <c r="H11" s="110"/>
      <c r="I11" s="110"/>
      <c r="J11" s="111"/>
    </row>
    <row r="12" spans="1:21" ht="97.15" customHeight="1" x14ac:dyDescent="0.25">
      <c r="A12" s="103"/>
      <c r="B12" s="104"/>
      <c r="C12" s="104"/>
      <c r="D12" s="104"/>
      <c r="E12" s="105"/>
      <c r="F12" s="112"/>
      <c r="G12" s="113"/>
      <c r="H12" s="113"/>
      <c r="I12" s="113"/>
      <c r="J12" s="114"/>
      <c r="U12" s="37"/>
    </row>
    <row r="13" spans="1:21" x14ac:dyDescent="0.25">
      <c r="A13" s="98" t="s">
        <v>130</v>
      </c>
      <c r="B13" s="99"/>
      <c r="C13" s="99"/>
      <c r="D13" s="99"/>
      <c r="E13" s="100"/>
      <c r="F13" s="106"/>
      <c r="G13" s="107"/>
      <c r="H13" s="107"/>
      <c r="I13" s="107"/>
      <c r="J13" s="108"/>
    </row>
    <row r="14" spans="1:21" x14ac:dyDescent="0.25">
      <c r="A14" s="101"/>
      <c r="B14" s="131"/>
      <c r="C14" s="131"/>
      <c r="D14" s="131"/>
      <c r="E14" s="102"/>
      <c r="F14" s="109"/>
      <c r="G14" s="110"/>
      <c r="H14" s="110"/>
      <c r="I14" s="110"/>
      <c r="J14" s="111"/>
    </row>
    <row r="15" spans="1:21" x14ac:dyDescent="0.25">
      <c r="A15" s="101"/>
      <c r="B15" s="131"/>
      <c r="C15" s="131"/>
      <c r="D15" s="131"/>
      <c r="E15" s="102"/>
      <c r="F15" s="109"/>
      <c r="G15" s="110"/>
      <c r="H15" s="110"/>
      <c r="I15" s="110"/>
      <c r="J15" s="111"/>
    </row>
    <row r="16" spans="1:21" x14ac:dyDescent="0.25">
      <c r="A16" s="101"/>
      <c r="B16" s="131"/>
      <c r="C16" s="131"/>
      <c r="D16" s="131"/>
      <c r="E16" s="102"/>
      <c r="F16" s="109"/>
      <c r="G16" s="110"/>
      <c r="H16" s="110"/>
      <c r="I16" s="110"/>
      <c r="J16" s="111"/>
    </row>
    <row r="17" spans="1:10" x14ac:dyDescent="0.25">
      <c r="A17" s="101"/>
      <c r="B17" s="131"/>
      <c r="C17" s="131"/>
      <c r="D17" s="131"/>
      <c r="E17" s="102"/>
      <c r="F17" s="109"/>
      <c r="G17" s="110"/>
      <c r="H17" s="110"/>
      <c r="I17" s="110"/>
      <c r="J17" s="111"/>
    </row>
    <row r="18" spans="1:10" ht="54" customHeight="1" x14ac:dyDescent="0.25">
      <c r="A18" s="101"/>
      <c r="B18" s="131"/>
      <c r="C18" s="131"/>
      <c r="D18" s="131"/>
      <c r="E18" s="102"/>
      <c r="F18" s="109"/>
      <c r="G18" s="110"/>
      <c r="H18" s="110"/>
      <c r="I18" s="110"/>
      <c r="J18" s="111"/>
    </row>
    <row r="19" spans="1:10" ht="15.75" hidden="1" x14ac:dyDescent="0.25">
      <c r="A19" s="35"/>
      <c r="B19" s="30"/>
      <c r="C19" s="30"/>
      <c r="D19" s="30"/>
      <c r="E19" s="31"/>
      <c r="F19" s="30"/>
      <c r="G19" s="30"/>
      <c r="H19" s="30"/>
      <c r="I19" s="30"/>
      <c r="J19" s="31"/>
    </row>
    <row r="20" spans="1:10" x14ac:dyDescent="0.25">
      <c r="A20" s="98" t="s">
        <v>131</v>
      </c>
      <c r="B20" s="99"/>
      <c r="C20" s="99"/>
      <c r="D20" s="99"/>
      <c r="E20" s="100"/>
      <c r="F20" s="106"/>
      <c r="G20" s="107"/>
      <c r="H20" s="107"/>
      <c r="I20" s="107"/>
      <c r="J20" s="108"/>
    </row>
    <row r="21" spans="1:10" x14ac:dyDescent="0.25">
      <c r="A21" s="101"/>
      <c r="B21" s="97"/>
      <c r="C21" s="97"/>
      <c r="D21" s="97"/>
      <c r="E21" s="102"/>
      <c r="F21" s="109"/>
      <c r="G21" s="110"/>
      <c r="H21" s="110"/>
      <c r="I21" s="110"/>
      <c r="J21" s="111"/>
    </row>
    <row r="22" spans="1:10" x14ac:dyDescent="0.25">
      <c r="A22" s="101"/>
      <c r="B22" s="97"/>
      <c r="C22" s="97"/>
      <c r="D22" s="97"/>
      <c r="E22" s="102"/>
      <c r="F22" s="109"/>
      <c r="G22" s="110"/>
      <c r="H22" s="110"/>
      <c r="I22" s="110"/>
      <c r="J22" s="111"/>
    </row>
    <row r="23" spans="1:10" x14ac:dyDescent="0.25">
      <c r="A23" s="101"/>
      <c r="B23" s="97"/>
      <c r="C23" s="97"/>
      <c r="D23" s="97"/>
      <c r="E23" s="102"/>
      <c r="F23" s="109"/>
      <c r="G23" s="110"/>
      <c r="H23" s="110"/>
      <c r="I23" s="110"/>
      <c r="J23" s="111"/>
    </row>
    <row r="24" spans="1:10" x14ac:dyDescent="0.25">
      <c r="A24" s="101"/>
      <c r="B24" s="97"/>
      <c r="C24" s="97"/>
      <c r="D24" s="97"/>
      <c r="E24" s="102"/>
      <c r="F24" s="109"/>
      <c r="G24" s="110"/>
      <c r="H24" s="110"/>
      <c r="I24" s="110"/>
      <c r="J24" s="111"/>
    </row>
    <row r="25" spans="1:10" ht="171.6" customHeight="1" x14ac:dyDescent="0.25">
      <c r="A25" s="103"/>
      <c r="B25" s="104"/>
      <c r="C25" s="104"/>
      <c r="D25" s="104"/>
      <c r="E25" s="105"/>
      <c r="F25" s="112"/>
      <c r="G25" s="113"/>
      <c r="H25" s="113"/>
      <c r="I25" s="113"/>
      <c r="J25" s="114"/>
    </row>
    <row r="26" spans="1:10" x14ac:dyDescent="0.25">
      <c r="A26" s="98" t="s">
        <v>132</v>
      </c>
      <c r="B26" s="115"/>
      <c r="C26" s="115"/>
      <c r="D26" s="115"/>
      <c r="E26" s="116"/>
      <c r="F26" s="106"/>
      <c r="G26" s="123"/>
      <c r="H26" s="123"/>
      <c r="I26" s="123"/>
      <c r="J26" s="124"/>
    </row>
    <row r="27" spans="1:10" x14ac:dyDescent="0.25">
      <c r="A27" s="117"/>
      <c r="B27" s="118"/>
      <c r="C27" s="118"/>
      <c r="D27" s="118"/>
      <c r="E27" s="119"/>
      <c r="F27" s="125"/>
      <c r="G27" s="126"/>
      <c r="H27" s="126"/>
      <c r="I27" s="126"/>
      <c r="J27" s="127"/>
    </row>
    <row r="28" spans="1:10" x14ac:dyDescent="0.25">
      <c r="A28" s="117"/>
      <c r="B28" s="118"/>
      <c r="C28" s="118"/>
      <c r="D28" s="118"/>
      <c r="E28" s="119"/>
      <c r="F28" s="125"/>
      <c r="G28" s="126"/>
      <c r="H28" s="126"/>
      <c r="I28" s="126"/>
      <c r="J28" s="127"/>
    </row>
    <row r="29" spans="1:10" x14ac:dyDescent="0.25">
      <c r="A29" s="117"/>
      <c r="B29" s="118"/>
      <c r="C29" s="118"/>
      <c r="D29" s="118"/>
      <c r="E29" s="119"/>
      <c r="F29" s="125"/>
      <c r="G29" s="126"/>
      <c r="H29" s="126"/>
      <c r="I29" s="126"/>
      <c r="J29" s="127"/>
    </row>
    <row r="30" spans="1:10" x14ac:dyDescent="0.25">
      <c r="A30" s="117"/>
      <c r="B30" s="118"/>
      <c r="C30" s="118"/>
      <c r="D30" s="118"/>
      <c r="E30" s="119"/>
      <c r="F30" s="125"/>
      <c r="G30" s="126"/>
      <c r="H30" s="126"/>
      <c r="I30" s="126"/>
      <c r="J30" s="127"/>
    </row>
    <row r="31" spans="1:10" x14ac:dyDescent="0.25">
      <c r="A31" s="117"/>
      <c r="B31" s="118"/>
      <c r="C31" s="118"/>
      <c r="D31" s="118"/>
      <c r="E31" s="119"/>
      <c r="F31" s="125"/>
      <c r="G31" s="126"/>
      <c r="H31" s="126"/>
      <c r="I31" s="126"/>
      <c r="J31" s="127"/>
    </row>
    <row r="32" spans="1:10" ht="14.25" customHeight="1" x14ac:dyDescent="0.25">
      <c r="A32" s="120"/>
      <c r="B32" s="121"/>
      <c r="C32" s="121"/>
      <c r="D32" s="121"/>
      <c r="E32" s="122"/>
      <c r="F32" s="128"/>
      <c r="G32" s="83"/>
      <c r="H32" s="83"/>
      <c r="I32" s="83"/>
      <c r="J32" s="129"/>
    </row>
    <row r="33" spans="1:10" ht="15.75" hidden="1" x14ac:dyDescent="0.25">
      <c r="A33" s="32"/>
      <c r="B33" s="33"/>
      <c r="C33" s="33"/>
      <c r="D33" s="33"/>
      <c r="E33" s="34"/>
      <c r="F33" s="33"/>
      <c r="G33" s="33"/>
      <c r="H33" s="33"/>
      <c r="I33" s="33"/>
      <c r="J33" s="34"/>
    </row>
    <row r="34" spans="1:10" ht="15.75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65.25" customHeigh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</row>
    <row r="36" spans="1:10" hidden="1" x14ac:dyDescent="0.25">
      <c r="A36" s="22"/>
      <c r="B36" s="23"/>
      <c r="C36" s="23"/>
      <c r="D36" s="23"/>
      <c r="E36" s="24"/>
      <c r="F36" s="23"/>
      <c r="G36" s="23"/>
      <c r="H36" s="23"/>
      <c r="I36" s="23"/>
      <c r="J36" s="24"/>
    </row>
    <row r="37" spans="1:10" hidden="1" x14ac:dyDescent="0.25">
      <c r="A37" s="22"/>
      <c r="B37" s="23"/>
      <c r="C37" s="23"/>
      <c r="D37" s="23"/>
      <c r="E37" s="24"/>
      <c r="F37" s="23"/>
      <c r="G37" s="23"/>
      <c r="H37" s="23"/>
      <c r="I37" s="23"/>
      <c r="J37" s="24"/>
    </row>
    <row r="38" spans="1:10" hidden="1" x14ac:dyDescent="0.25">
      <c r="A38" s="22"/>
      <c r="B38" s="23"/>
      <c r="C38" s="23"/>
      <c r="D38" s="23"/>
      <c r="E38" s="24"/>
      <c r="F38" s="23"/>
      <c r="G38" s="23"/>
      <c r="H38" s="23"/>
      <c r="I38" s="23"/>
      <c r="J38" s="24"/>
    </row>
    <row r="39" spans="1:10" hidden="1" x14ac:dyDescent="0.25">
      <c r="A39" s="22"/>
      <c r="B39" s="23"/>
      <c r="C39" s="23"/>
      <c r="D39" s="23"/>
      <c r="E39" s="24"/>
      <c r="F39" s="23"/>
      <c r="G39" s="23"/>
      <c r="H39" s="23"/>
      <c r="I39" s="23"/>
      <c r="J39" s="24"/>
    </row>
    <row r="40" spans="1:10" hidden="1" x14ac:dyDescent="0.25">
      <c r="A40" s="22"/>
      <c r="B40" s="23"/>
      <c r="C40" s="23"/>
      <c r="D40" s="23"/>
      <c r="E40" s="24"/>
      <c r="F40" s="23"/>
      <c r="G40" s="23"/>
      <c r="H40" s="23"/>
      <c r="I40" s="23"/>
      <c r="J40" s="24"/>
    </row>
    <row r="41" spans="1:10" hidden="1" x14ac:dyDescent="0.25">
      <c r="A41" s="25"/>
      <c r="B41" s="26"/>
      <c r="C41" s="26"/>
      <c r="D41" s="26"/>
      <c r="E41" s="27"/>
      <c r="F41" s="26"/>
      <c r="G41" s="26"/>
      <c r="H41" s="26"/>
      <c r="I41" s="26"/>
      <c r="J41" s="27"/>
    </row>
  </sheetData>
  <mergeCells count="14">
    <mergeCell ref="A20:E25"/>
    <mergeCell ref="F20:J25"/>
    <mergeCell ref="A26:E32"/>
    <mergeCell ref="F26:J32"/>
    <mergeCell ref="G1:M1"/>
    <mergeCell ref="G2:M2"/>
    <mergeCell ref="A7:J7"/>
    <mergeCell ref="F9:J12"/>
    <mergeCell ref="A9:E12"/>
    <mergeCell ref="A13:E18"/>
    <mergeCell ref="F13:J18"/>
    <mergeCell ref="F3:M3"/>
    <mergeCell ref="F4:M4"/>
    <mergeCell ref="F5:J5"/>
  </mergeCells>
  <pageMargins left="0.7" right="0.7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view="pageBreakPreview" zoomScale="60" zoomScaleNormal="100" workbookViewId="0">
      <selection activeCell="G5" sqref="G5:J5"/>
    </sheetView>
  </sheetViews>
  <sheetFormatPr defaultRowHeight="15" x14ac:dyDescent="0.25"/>
  <cols>
    <col min="7" max="7" width="18" customWidth="1"/>
    <col min="9" max="9" width="17.7109375" customWidth="1"/>
    <col min="10" max="10" width="1.140625" customWidth="1"/>
    <col min="11" max="11" width="0.42578125" customWidth="1"/>
    <col min="12" max="13" width="9.140625" hidden="1" customWidth="1"/>
  </cols>
  <sheetData>
    <row r="1" spans="1:13" ht="15.75" x14ac:dyDescent="0.25">
      <c r="G1" s="75" t="s">
        <v>127</v>
      </c>
      <c r="H1" s="75"/>
      <c r="I1" s="76"/>
      <c r="J1" s="76"/>
      <c r="K1" s="76"/>
      <c r="L1" s="76"/>
      <c r="M1" s="93"/>
    </row>
    <row r="2" spans="1:13" ht="15.75" x14ac:dyDescent="0.25">
      <c r="G2" s="75" t="s">
        <v>13</v>
      </c>
      <c r="H2" s="75"/>
      <c r="I2" s="76"/>
      <c r="J2" s="76"/>
      <c r="K2" s="76"/>
      <c r="L2" s="76"/>
      <c r="M2" s="93"/>
    </row>
    <row r="3" spans="1:13" ht="15.75" x14ac:dyDescent="0.25">
      <c r="G3" s="75" t="s">
        <v>186</v>
      </c>
      <c r="H3" s="75"/>
      <c r="I3" s="76"/>
      <c r="J3" s="76"/>
      <c r="K3" s="76"/>
      <c r="L3" s="76"/>
      <c r="M3" s="93"/>
    </row>
    <row r="4" spans="1:13" ht="15.75" x14ac:dyDescent="0.25">
      <c r="G4" s="75" t="s">
        <v>190</v>
      </c>
      <c r="H4" s="75"/>
      <c r="I4" s="76"/>
      <c r="J4" s="76"/>
      <c r="K4" s="76"/>
      <c r="L4" s="76"/>
      <c r="M4" s="93"/>
    </row>
    <row r="5" spans="1:13" ht="15.75" x14ac:dyDescent="0.25">
      <c r="G5" s="75" t="s">
        <v>196</v>
      </c>
      <c r="H5" s="75"/>
      <c r="I5" s="75"/>
      <c r="J5" s="75"/>
      <c r="K5" s="43"/>
      <c r="L5" s="43"/>
      <c r="M5" s="46"/>
    </row>
    <row r="7" spans="1:13" ht="99.75" customHeight="1" x14ac:dyDescent="0.25">
      <c r="A7" s="130" t="s">
        <v>191</v>
      </c>
      <c r="B7" s="130"/>
      <c r="C7" s="130"/>
      <c r="D7" s="130"/>
      <c r="E7" s="130"/>
      <c r="F7" s="130"/>
      <c r="G7" s="130"/>
      <c r="H7" s="130"/>
      <c r="I7" s="130"/>
      <c r="J7" s="130"/>
    </row>
    <row r="9" spans="1:13" ht="15.75" x14ac:dyDescent="0.25">
      <c r="A9" s="2" t="s">
        <v>133</v>
      </c>
      <c r="B9" s="78" t="s">
        <v>134</v>
      </c>
      <c r="C9" s="142"/>
      <c r="D9" s="142"/>
      <c r="E9" s="142"/>
      <c r="F9" s="142"/>
      <c r="G9" s="141"/>
      <c r="H9" s="87" t="s">
        <v>135</v>
      </c>
      <c r="I9" s="143"/>
      <c r="J9" s="1"/>
    </row>
    <row r="10" spans="1:13" ht="79.5" customHeight="1" x14ac:dyDescent="0.25">
      <c r="A10" s="3">
        <v>1</v>
      </c>
      <c r="B10" s="92" t="s">
        <v>156</v>
      </c>
      <c r="C10" s="133"/>
      <c r="D10" s="133"/>
      <c r="E10" s="133"/>
      <c r="F10" s="133"/>
      <c r="G10" s="134"/>
      <c r="H10" s="140">
        <v>44317</v>
      </c>
      <c r="I10" s="141"/>
      <c r="J10" s="1"/>
    </row>
    <row r="11" spans="1:13" ht="33.75" customHeight="1" x14ac:dyDescent="0.25">
      <c r="A11" s="3">
        <v>2</v>
      </c>
      <c r="B11" s="92" t="s">
        <v>157</v>
      </c>
      <c r="C11" s="133"/>
      <c r="D11" s="133"/>
      <c r="E11" s="133"/>
      <c r="F11" s="133"/>
      <c r="G11" s="134"/>
      <c r="H11" s="140">
        <v>44348</v>
      </c>
      <c r="I11" s="141"/>
      <c r="J11" s="1"/>
    </row>
    <row r="12" spans="1:13" ht="34.5" customHeight="1" x14ac:dyDescent="0.25">
      <c r="A12" s="3">
        <v>3</v>
      </c>
      <c r="B12" s="92" t="s">
        <v>136</v>
      </c>
      <c r="C12" s="133"/>
      <c r="D12" s="133"/>
      <c r="E12" s="133"/>
      <c r="F12" s="133"/>
      <c r="G12" s="134"/>
      <c r="H12" s="140">
        <v>44409</v>
      </c>
      <c r="I12" s="141"/>
      <c r="J12" s="1"/>
    </row>
    <row r="13" spans="1:13" ht="47.25" customHeight="1" x14ac:dyDescent="0.25">
      <c r="A13" s="3">
        <v>4</v>
      </c>
      <c r="B13" s="92" t="s">
        <v>137</v>
      </c>
      <c r="C13" s="133"/>
      <c r="D13" s="133"/>
      <c r="E13" s="133"/>
      <c r="F13" s="133"/>
      <c r="G13" s="134"/>
      <c r="H13" s="140">
        <v>44561</v>
      </c>
      <c r="I13" s="141"/>
      <c r="J13" s="1"/>
    </row>
    <row r="14" spans="1:13" ht="36.75" customHeight="1" x14ac:dyDescent="0.25">
      <c r="A14" s="3">
        <v>5</v>
      </c>
      <c r="B14" s="135" t="s">
        <v>155</v>
      </c>
      <c r="C14" s="136"/>
      <c r="D14" s="136"/>
      <c r="E14" s="136"/>
      <c r="F14" s="136"/>
      <c r="G14" s="137"/>
      <c r="H14" s="140">
        <v>44561</v>
      </c>
      <c r="I14" s="141"/>
      <c r="J14" s="1"/>
    </row>
    <row r="15" spans="1:13" ht="65.25" customHeight="1" x14ac:dyDescent="0.25">
      <c r="A15" s="3">
        <v>6</v>
      </c>
      <c r="B15" s="135" t="s">
        <v>136</v>
      </c>
      <c r="C15" s="136"/>
      <c r="D15" s="136"/>
      <c r="E15" s="136"/>
      <c r="F15" s="136"/>
      <c r="G15" s="137"/>
      <c r="H15" s="138" t="s">
        <v>192</v>
      </c>
      <c r="I15" s="139"/>
      <c r="J15" s="1"/>
    </row>
    <row r="16" spans="1:1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20">
    <mergeCell ref="H10:I10"/>
    <mergeCell ref="H11:I11"/>
    <mergeCell ref="G1:M1"/>
    <mergeCell ref="G2:M2"/>
    <mergeCell ref="G3:M3"/>
    <mergeCell ref="G4:M4"/>
    <mergeCell ref="A7:J7"/>
    <mergeCell ref="B9:G9"/>
    <mergeCell ref="H9:I9"/>
    <mergeCell ref="B10:G10"/>
    <mergeCell ref="B11:G11"/>
    <mergeCell ref="G5:J5"/>
    <mergeCell ref="B12:G12"/>
    <mergeCell ref="B13:G13"/>
    <mergeCell ref="B14:G14"/>
    <mergeCell ref="B15:G15"/>
    <mergeCell ref="H15:I15"/>
    <mergeCell ref="H12:I12"/>
    <mergeCell ref="H13:I13"/>
    <mergeCell ref="H14:I14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3"/>
  <sheetViews>
    <sheetView tabSelected="1" view="pageBreakPreview" topLeftCell="A19" zoomScale="60" zoomScaleNormal="100" workbookViewId="0">
      <selection activeCell="J19" sqref="J19"/>
    </sheetView>
  </sheetViews>
  <sheetFormatPr defaultRowHeight="15" x14ac:dyDescent="0.25"/>
  <cols>
    <col min="1" max="1" width="7.5703125" customWidth="1"/>
    <col min="2" max="2" width="74" customWidth="1"/>
    <col min="3" max="3" width="12.7109375" customWidth="1"/>
    <col min="4" max="4" width="13.42578125" customWidth="1"/>
    <col min="5" max="5" width="12.7109375" customWidth="1"/>
    <col min="6" max="6" width="13.85546875" customWidth="1"/>
    <col min="7" max="7" width="13.42578125" customWidth="1"/>
    <col min="8" max="8" width="14.5703125" customWidth="1"/>
    <col min="9" max="9" width="13.140625" customWidth="1"/>
    <col min="10" max="11" width="15.85546875" customWidth="1"/>
    <col min="12" max="12" width="15.5703125" customWidth="1"/>
    <col min="13" max="13" width="1.42578125" hidden="1" customWidth="1"/>
    <col min="14" max="14" width="9.140625" hidden="1" customWidth="1"/>
    <col min="15" max="15" width="2.140625" customWidth="1"/>
    <col min="16" max="17" width="9.140625" hidden="1" customWidth="1"/>
  </cols>
  <sheetData>
    <row r="1" spans="1:14" ht="15.75" x14ac:dyDescent="0.25">
      <c r="F1" s="75" t="s">
        <v>126</v>
      </c>
      <c r="G1" s="75"/>
      <c r="H1" s="76"/>
      <c r="I1" s="76"/>
      <c r="J1" s="76"/>
      <c r="K1" s="76"/>
      <c r="L1" s="76"/>
      <c r="M1" s="76"/>
      <c r="N1" s="93"/>
    </row>
    <row r="2" spans="1:14" ht="15.75" x14ac:dyDescent="0.25">
      <c r="F2" s="75" t="s">
        <v>13</v>
      </c>
      <c r="G2" s="75"/>
      <c r="H2" s="76"/>
      <c r="I2" s="76"/>
      <c r="J2" s="76"/>
      <c r="K2" s="76"/>
      <c r="L2" s="76"/>
      <c r="M2" s="76"/>
      <c r="N2" s="93"/>
    </row>
    <row r="3" spans="1:14" ht="15.75" x14ac:dyDescent="0.25">
      <c r="F3" s="75" t="s">
        <v>186</v>
      </c>
      <c r="G3" s="75"/>
      <c r="H3" s="76"/>
      <c r="I3" s="76"/>
      <c r="J3" s="76"/>
      <c r="K3" s="76"/>
      <c r="L3" s="76"/>
      <c r="M3" s="76"/>
      <c r="N3" s="93"/>
    </row>
    <row r="4" spans="1:14" ht="15.75" x14ac:dyDescent="0.25">
      <c r="F4" s="75" t="s">
        <v>188</v>
      </c>
      <c r="G4" s="75"/>
      <c r="H4" s="76"/>
      <c r="I4" s="76"/>
      <c r="J4" s="76"/>
      <c r="K4" s="76"/>
      <c r="L4" s="76"/>
      <c r="M4" s="76"/>
      <c r="N4" s="93"/>
    </row>
    <row r="5" spans="1:14" ht="15.75" x14ac:dyDescent="0.25">
      <c r="F5" s="42"/>
      <c r="G5" s="42"/>
      <c r="H5" s="43"/>
      <c r="I5" s="132" t="s">
        <v>196</v>
      </c>
      <c r="J5" s="132"/>
      <c r="K5" s="132"/>
      <c r="L5" s="132"/>
      <c r="M5" s="43"/>
      <c r="N5" s="46"/>
    </row>
    <row r="7" spans="1:14" ht="15.75" x14ac:dyDescent="0.25">
      <c r="A7" s="90" t="s">
        <v>138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1:14" ht="15.6" x14ac:dyDescent="0.3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64.5" customHeight="1" x14ac:dyDescent="0.25">
      <c r="A9" s="13" t="s">
        <v>106</v>
      </c>
      <c r="B9" s="13" t="s">
        <v>139</v>
      </c>
      <c r="C9" s="13" t="s">
        <v>140</v>
      </c>
      <c r="D9" s="39" t="s">
        <v>141</v>
      </c>
      <c r="E9" s="13">
        <v>2018</v>
      </c>
      <c r="F9" s="13">
        <v>2019</v>
      </c>
      <c r="G9" s="13">
        <v>2020</v>
      </c>
      <c r="H9" s="13">
        <v>2021</v>
      </c>
      <c r="I9" s="13">
        <v>2022</v>
      </c>
      <c r="J9" s="13">
        <v>2023</v>
      </c>
      <c r="K9" s="13">
        <v>2024</v>
      </c>
      <c r="L9" s="13">
        <v>2025</v>
      </c>
    </row>
    <row r="10" spans="1:14" ht="34.5" customHeight="1" x14ac:dyDescent="0.25">
      <c r="A10" s="144" t="s">
        <v>142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6"/>
    </row>
    <row r="11" spans="1:14" ht="40.5" customHeight="1" x14ac:dyDescent="0.25">
      <c r="A11" s="3">
        <v>1</v>
      </c>
      <c r="B11" s="5" t="s">
        <v>169</v>
      </c>
      <c r="C11" s="3" t="s">
        <v>143</v>
      </c>
      <c r="D11" s="3">
        <v>7</v>
      </c>
      <c r="E11" s="3">
        <v>4</v>
      </c>
      <c r="F11" s="3">
        <v>4</v>
      </c>
      <c r="G11" s="3">
        <v>4</v>
      </c>
      <c r="H11" s="3">
        <v>4</v>
      </c>
      <c r="I11" s="3">
        <v>4</v>
      </c>
      <c r="J11" s="3">
        <v>4</v>
      </c>
      <c r="K11" s="3">
        <v>4</v>
      </c>
      <c r="L11" s="3">
        <v>4</v>
      </c>
    </row>
    <row r="12" spans="1:14" ht="33.75" customHeight="1" x14ac:dyDescent="0.25">
      <c r="A12" s="3">
        <v>2</v>
      </c>
      <c r="B12" s="40" t="s">
        <v>144</v>
      </c>
      <c r="C12" s="3" t="s">
        <v>143</v>
      </c>
      <c r="D12" s="3">
        <v>0</v>
      </c>
      <c r="E12" s="3">
        <v>2</v>
      </c>
      <c r="F12" s="3">
        <v>3</v>
      </c>
      <c r="G12" s="3">
        <v>4</v>
      </c>
      <c r="H12" s="3">
        <v>4</v>
      </c>
      <c r="I12" s="3">
        <v>4</v>
      </c>
      <c r="J12" s="3">
        <v>4</v>
      </c>
      <c r="K12" s="3">
        <v>4</v>
      </c>
      <c r="L12" s="3">
        <v>4</v>
      </c>
    </row>
    <row r="13" spans="1:14" ht="24.75" customHeight="1" x14ac:dyDescent="0.25">
      <c r="A13" s="3">
        <v>3</v>
      </c>
      <c r="B13" s="40" t="s">
        <v>170</v>
      </c>
      <c r="C13" s="3" t="s">
        <v>143</v>
      </c>
      <c r="D13" s="3">
        <v>7</v>
      </c>
      <c r="E13" s="3">
        <v>2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4" ht="31.5" customHeight="1" x14ac:dyDescent="0.25">
      <c r="A14" s="3">
        <v>4</v>
      </c>
      <c r="B14" s="40" t="s">
        <v>158</v>
      </c>
      <c r="C14" s="3" t="s">
        <v>159</v>
      </c>
      <c r="D14" s="3">
        <v>0</v>
      </c>
      <c r="E14" s="3">
        <v>50</v>
      </c>
      <c r="F14" s="3">
        <v>75</v>
      </c>
      <c r="G14" s="3">
        <v>100</v>
      </c>
      <c r="H14" s="3">
        <v>100</v>
      </c>
      <c r="I14" s="3">
        <v>100</v>
      </c>
      <c r="J14" s="3">
        <v>100</v>
      </c>
      <c r="K14" s="3">
        <v>100</v>
      </c>
      <c r="L14" s="3">
        <v>100</v>
      </c>
    </row>
    <row r="15" spans="1:14" ht="42" customHeight="1" x14ac:dyDescent="0.25">
      <c r="A15" s="3">
        <v>5</v>
      </c>
      <c r="B15" s="40" t="s">
        <v>160</v>
      </c>
      <c r="C15" s="3" t="s">
        <v>161</v>
      </c>
      <c r="D15" s="3">
        <v>207</v>
      </c>
      <c r="E15" s="3">
        <v>124</v>
      </c>
      <c r="F15" s="3">
        <v>124</v>
      </c>
      <c r="G15" s="3">
        <v>124</v>
      </c>
      <c r="H15" s="3">
        <v>124</v>
      </c>
      <c r="I15" s="3">
        <v>124</v>
      </c>
      <c r="J15" s="3">
        <v>124</v>
      </c>
      <c r="K15" s="3">
        <v>124</v>
      </c>
      <c r="L15" s="3">
        <v>124</v>
      </c>
    </row>
    <row r="16" spans="1:14" ht="45" customHeight="1" x14ac:dyDescent="0.25">
      <c r="A16" s="3">
        <v>6</v>
      </c>
      <c r="B16" s="40" t="s">
        <v>171</v>
      </c>
      <c r="C16" s="3" t="s">
        <v>161</v>
      </c>
      <c r="D16" s="3">
        <v>0</v>
      </c>
      <c r="E16" s="3">
        <v>79</v>
      </c>
      <c r="F16" s="3">
        <v>97</v>
      </c>
      <c r="G16" s="3">
        <v>124</v>
      </c>
      <c r="H16" s="3">
        <v>124</v>
      </c>
      <c r="I16" s="3">
        <v>124</v>
      </c>
      <c r="J16" s="3">
        <v>124</v>
      </c>
      <c r="K16" s="3">
        <v>124</v>
      </c>
      <c r="L16" s="3">
        <v>124</v>
      </c>
    </row>
    <row r="17" spans="1:12" ht="63.75" customHeight="1" x14ac:dyDescent="0.25">
      <c r="A17" s="3">
        <v>7</v>
      </c>
      <c r="B17" s="5" t="s">
        <v>172</v>
      </c>
      <c r="C17" s="3" t="s">
        <v>159</v>
      </c>
      <c r="D17" s="3">
        <v>0</v>
      </c>
      <c r="E17" s="3">
        <v>64</v>
      </c>
      <c r="F17" s="3">
        <v>78</v>
      </c>
      <c r="G17" s="3">
        <v>100</v>
      </c>
      <c r="H17" s="3">
        <v>100</v>
      </c>
      <c r="I17" s="3">
        <v>100</v>
      </c>
      <c r="J17" s="3">
        <v>100</v>
      </c>
      <c r="K17" s="3">
        <v>100</v>
      </c>
      <c r="L17" s="3">
        <v>100</v>
      </c>
    </row>
    <row r="18" spans="1:12" ht="33" customHeight="1" x14ac:dyDescent="0.25">
      <c r="A18" s="144" t="s">
        <v>162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6"/>
    </row>
    <row r="19" spans="1:12" ht="39" customHeight="1" x14ac:dyDescent="0.25">
      <c r="A19" s="3">
        <v>8</v>
      </c>
      <c r="B19" s="40" t="s">
        <v>173</v>
      </c>
      <c r="C19" s="3" t="s">
        <v>143</v>
      </c>
      <c r="D19" s="3">
        <v>42</v>
      </c>
      <c r="E19" s="3">
        <v>42</v>
      </c>
      <c r="F19" s="3">
        <v>42</v>
      </c>
      <c r="G19" s="3">
        <v>42</v>
      </c>
      <c r="H19" s="3">
        <v>42</v>
      </c>
      <c r="I19" s="3">
        <v>42</v>
      </c>
      <c r="J19" s="3">
        <v>42</v>
      </c>
      <c r="K19" s="3">
        <v>42</v>
      </c>
      <c r="L19" s="3">
        <v>42</v>
      </c>
    </row>
    <row r="20" spans="1:12" ht="42.75" customHeight="1" x14ac:dyDescent="0.25">
      <c r="A20" s="3">
        <v>9</v>
      </c>
      <c r="B20" s="40" t="s">
        <v>174</v>
      </c>
      <c r="C20" s="3" t="s">
        <v>143</v>
      </c>
      <c r="D20" s="3">
        <v>0</v>
      </c>
      <c r="E20" s="3">
        <v>1</v>
      </c>
      <c r="F20" s="3">
        <v>4</v>
      </c>
      <c r="G20" s="3">
        <v>8</v>
      </c>
      <c r="H20" s="3">
        <v>12</v>
      </c>
      <c r="I20" s="3">
        <v>22</v>
      </c>
      <c r="J20" s="3">
        <v>28</v>
      </c>
      <c r="K20" s="3">
        <v>33</v>
      </c>
      <c r="L20" s="3">
        <v>42</v>
      </c>
    </row>
    <row r="21" spans="1:12" ht="40.5" customHeight="1" x14ac:dyDescent="0.25">
      <c r="A21" s="3">
        <v>10</v>
      </c>
      <c r="B21" s="40" t="s">
        <v>175</v>
      </c>
      <c r="C21" s="3" t="s">
        <v>143</v>
      </c>
      <c r="D21" s="3">
        <v>42</v>
      </c>
      <c r="E21" s="3">
        <f>E19-E20</f>
        <v>41</v>
      </c>
      <c r="F21" s="3">
        <f t="shared" ref="F21:L21" si="0">F19-F20</f>
        <v>38</v>
      </c>
      <c r="G21" s="3">
        <f t="shared" si="0"/>
        <v>34</v>
      </c>
      <c r="H21" s="3">
        <f t="shared" si="0"/>
        <v>30</v>
      </c>
      <c r="I21" s="3">
        <f t="shared" si="0"/>
        <v>20</v>
      </c>
      <c r="J21" s="3">
        <f t="shared" si="0"/>
        <v>14</v>
      </c>
      <c r="K21" s="3">
        <f t="shared" si="0"/>
        <v>9</v>
      </c>
      <c r="L21" s="3">
        <f t="shared" si="0"/>
        <v>0</v>
      </c>
    </row>
    <row r="22" spans="1:12" ht="39" customHeight="1" x14ac:dyDescent="0.25">
      <c r="A22" s="3">
        <v>11</v>
      </c>
      <c r="B22" s="40" t="s">
        <v>163</v>
      </c>
      <c r="C22" s="3" t="s">
        <v>159</v>
      </c>
      <c r="D22" s="3">
        <f>D14</f>
        <v>0</v>
      </c>
      <c r="E22" s="57">
        <f>E20*100/E19</f>
        <v>2.3809523809523809</v>
      </c>
      <c r="F22" s="57">
        <f t="shared" ref="F22:L22" si="1">F20*100/F19</f>
        <v>9.5238095238095237</v>
      </c>
      <c r="G22" s="57">
        <f t="shared" si="1"/>
        <v>19.047619047619047</v>
      </c>
      <c r="H22" s="57">
        <f t="shared" si="1"/>
        <v>28.571428571428573</v>
      </c>
      <c r="I22" s="57">
        <f t="shared" si="1"/>
        <v>52.38095238095238</v>
      </c>
      <c r="J22" s="57">
        <f t="shared" si="1"/>
        <v>66.666666666666671</v>
      </c>
      <c r="K22" s="57">
        <f t="shared" si="1"/>
        <v>78.571428571428569</v>
      </c>
      <c r="L22" s="57">
        <f t="shared" si="1"/>
        <v>100</v>
      </c>
    </row>
    <row r="23" spans="1:12" ht="36.75" customHeight="1" x14ac:dyDescent="0.25">
      <c r="A23" s="3">
        <v>12</v>
      </c>
      <c r="B23" s="40" t="s">
        <v>176</v>
      </c>
      <c r="C23" s="3" t="s">
        <v>180</v>
      </c>
      <c r="D23" s="3">
        <v>147910.35</v>
      </c>
      <c r="E23" s="3">
        <f>$D$23-E24</f>
        <v>140088.35</v>
      </c>
      <c r="F23" s="3">
        <f t="shared" ref="F23:L23" si="2">$D$23-F24</f>
        <v>126134.1</v>
      </c>
      <c r="G23" s="3">
        <f t="shared" si="2"/>
        <v>120442.70000000001</v>
      </c>
      <c r="H23" s="3">
        <f t="shared" si="2"/>
        <v>70105</v>
      </c>
      <c r="I23" s="3">
        <f t="shared" si="2"/>
        <v>54397</v>
      </c>
      <c r="J23" s="3">
        <f t="shared" si="2"/>
        <v>47346</v>
      </c>
      <c r="K23" s="3">
        <f t="shared" si="2"/>
        <v>24516</v>
      </c>
      <c r="L23" s="3">
        <f t="shared" si="2"/>
        <v>0</v>
      </c>
    </row>
    <row r="24" spans="1:12" ht="38.25" customHeight="1" x14ac:dyDescent="0.25">
      <c r="A24" s="3">
        <v>13</v>
      </c>
      <c r="B24" s="40" t="s">
        <v>177</v>
      </c>
      <c r="C24" s="3" t="s">
        <v>180</v>
      </c>
      <c r="D24" s="45">
        <v>0</v>
      </c>
      <c r="E24" s="48">
        <v>7822</v>
      </c>
      <c r="F24" s="48">
        <f>13954.25+E24</f>
        <v>21776.25</v>
      </c>
      <c r="G24" s="48">
        <f>5691.4+F24</f>
        <v>27467.65</v>
      </c>
      <c r="H24" s="48">
        <f>50337.7+G24</f>
        <v>77805.350000000006</v>
      </c>
      <c r="I24" s="48">
        <f>15708+H24</f>
        <v>93513.35</v>
      </c>
      <c r="J24" s="48">
        <f>7051+I24</f>
        <v>100564.35</v>
      </c>
      <c r="K24" s="48">
        <f>22830+J24</f>
        <v>123394.35</v>
      </c>
      <c r="L24" s="48">
        <f>24516+K24</f>
        <v>147910.35</v>
      </c>
    </row>
    <row r="25" spans="1:12" ht="32.25" customHeight="1" x14ac:dyDescent="0.25">
      <c r="A25" s="3">
        <v>14</v>
      </c>
      <c r="B25" s="5" t="s">
        <v>178</v>
      </c>
      <c r="C25" s="3" t="s">
        <v>161</v>
      </c>
      <c r="D25" s="3">
        <v>17683</v>
      </c>
      <c r="E25" s="3">
        <v>18785</v>
      </c>
      <c r="F25" s="3">
        <v>19492</v>
      </c>
      <c r="G25" s="3">
        <v>20271</v>
      </c>
      <c r="H25" s="3">
        <v>20775</v>
      </c>
      <c r="I25" s="3">
        <v>24012</v>
      </c>
      <c r="J25" s="3">
        <v>25946</v>
      </c>
      <c r="K25" s="3">
        <v>27763</v>
      </c>
      <c r="L25" s="3">
        <v>29706</v>
      </c>
    </row>
    <row r="26" spans="1:12" ht="48.75" customHeight="1" x14ac:dyDescent="0.25">
      <c r="A26" s="3">
        <v>15</v>
      </c>
      <c r="B26" s="5" t="s">
        <v>165</v>
      </c>
      <c r="C26" s="4" t="s">
        <v>181</v>
      </c>
      <c r="D26" s="3">
        <v>0</v>
      </c>
      <c r="E26" s="15">
        <f>E24/E25</f>
        <v>0.41639606068671814</v>
      </c>
      <c r="F26" s="15">
        <f t="shared" ref="F26:L26" si="3">F24/F25</f>
        <v>1.1171891032218346</v>
      </c>
      <c r="G26" s="15">
        <f t="shared" si="3"/>
        <v>1.3550219525430418</v>
      </c>
      <c r="H26" s="15">
        <f t="shared" si="3"/>
        <v>3.7451432009626959</v>
      </c>
      <c r="I26" s="15">
        <f t="shared" si="3"/>
        <v>3.8944423621522573</v>
      </c>
      <c r="J26" s="15">
        <f t="shared" si="3"/>
        <v>3.8759095814383722</v>
      </c>
      <c r="K26" s="15">
        <f t="shared" si="3"/>
        <v>4.4445611065086625</v>
      </c>
      <c r="L26" s="15">
        <f t="shared" si="3"/>
        <v>4.9791405776610791</v>
      </c>
    </row>
    <row r="27" spans="1:12" ht="15.75" x14ac:dyDescent="0.25">
      <c r="A27" s="144" t="s">
        <v>164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8"/>
    </row>
    <row r="28" spans="1:12" ht="44.25" customHeight="1" x14ac:dyDescent="0.25">
      <c r="A28" s="3">
        <v>16</v>
      </c>
      <c r="B28" s="5" t="s">
        <v>179</v>
      </c>
      <c r="C28" s="3"/>
      <c r="D28" s="3">
        <v>0</v>
      </c>
      <c r="E28" s="3">
        <v>3</v>
      </c>
      <c r="F28" s="3">
        <v>4</v>
      </c>
      <c r="G28" s="3">
        <v>4</v>
      </c>
      <c r="H28" s="3">
        <v>4</v>
      </c>
      <c r="I28" s="3">
        <v>4</v>
      </c>
      <c r="J28" s="3">
        <v>4</v>
      </c>
      <c r="K28" s="3">
        <v>4</v>
      </c>
      <c r="L28" s="3">
        <v>4</v>
      </c>
    </row>
    <row r="29" spans="1:12" ht="36.75" customHeight="1" x14ac:dyDescent="0.25">
      <c r="A29" s="3">
        <v>17</v>
      </c>
      <c r="B29" s="40" t="s">
        <v>166</v>
      </c>
      <c r="C29" s="3"/>
      <c r="D29" s="3">
        <v>0</v>
      </c>
      <c r="E29" s="3">
        <v>1</v>
      </c>
      <c r="F29" s="3">
        <v>4</v>
      </c>
      <c r="G29" s="3">
        <v>9</v>
      </c>
      <c r="H29" s="3">
        <v>19</v>
      </c>
      <c r="I29" s="3">
        <v>28</v>
      </c>
      <c r="J29" s="3">
        <v>35</v>
      </c>
      <c r="K29" s="3">
        <v>41</v>
      </c>
      <c r="L29" s="3">
        <v>42</v>
      </c>
    </row>
    <row r="30" spans="1:12" ht="18.75" customHeight="1" x14ac:dyDescent="0.25">
      <c r="A30" s="3">
        <v>18</v>
      </c>
      <c r="B30" s="40" t="s">
        <v>167</v>
      </c>
      <c r="C30" s="3"/>
      <c r="D30" s="3">
        <v>0</v>
      </c>
      <c r="E30" s="3">
        <v>1</v>
      </c>
      <c r="F30" s="3">
        <v>1</v>
      </c>
      <c r="G30" s="3">
        <v>2</v>
      </c>
      <c r="H30" s="3">
        <v>2</v>
      </c>
      <c r="I30" s="3">
        <v>2</v>
      </c>
      <c r="J30" s="3">
        <v>2</v>
      </c>
      <c r="K30" s="3">
        <v>2</v>
      </c>
      <c r="L30" s="3">
        <v>2</v>
      </c>
    </row>
    <row r="31" spans="1:12" ht="60" customHeight="1" x14ac:dyDescent="0.25">
      <c r="A31" s="3">
        <v>19</v>
      </c>
      <c r="B31" s="40" t="s">
        <v>168</v>
      </c>
      <c r="C31" s="2"/>
      <c r="D31" s="2"/>
      <c r="E31" s="3">
        <v>317</v>
      </c>
      <c r="F31" s="3">
        <v>540</v>
      </c>
      <c r="G31" s="3">
        <v>580</v>
      </c>
      <c r="H31" s="3">
        <v>800</v>
      </c>
      <c r="I31" s="3">
        <v>900</v>
      </c>
      <c r="J31" s="3">
        <v>1000</v>
      </c>
      <c r="K31" s="3">
        <v>1100</v>
      </c>
      <c r="L31" s="3">
        <v>1100</v>
      </c>
    </row>
    <row r="32" spans="1:12" ht="15.75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2" ht="15.75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ht="15.75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1:12" ht="15.75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ht="15.75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ht="15.75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ht="15.75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1:12" ht="15.75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1:12" ht="15.75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1:12" ht="15.75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2" ht="15.75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2" ht="15.75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75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75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75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ht="15.75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ht="15.75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ht="15.75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  <row r="50" spans="1:12" ht="15.75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2" ht="15.75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2" spans="1:12" ht="15.75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</row>
    <row r="53" spans="1:12" ht="15.75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</row>
    <row r="54" spans="1:12" ht="15.75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</row>
    <row r="55" spans="1:12" ht="15.75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</row>
    <row r="56" spans="1:12" ht="15.75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</row>
    <row r="57" spans="1:12" ht="15.75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</row>
    <row r="58" spans="1:12" ht="15.75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59" spans="1:12" ht="15.75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 ht="15.75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</row>
    <row r="61" spans="1:12" ht="15.75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</row>
    <row r="62" spans="1:12" ht="15.75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</row>
    <row r="63" spans="1:12" ht="15.75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</row>
    <row r="64" spans="1:12" ht="15.75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</row>
    <row r="65" spans="1:12" ht="15.75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 ht="15.75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 ht="15.75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 ht="15.75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2" ht="15.75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2" ht="15.75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2" ht="15.75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2" ht="15.75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2" ht="15.75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2" ht="15.75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2" ht="15.75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5.75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2" ht="15.75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2" ht="15.75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2" ht="15.75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</row>
    <row r="80" spans="1:12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</row>
    <row r="81" spans="1:12" ht="15.75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</row>
    <row r="82" spans="1:12" ht="15.75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</row>
    <row r="83" spans="1:12" ht="15.75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</row>
    <row r="84" spans="1:12" ht="15.75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</row>
    <row r="85" spans="1:12" ht="15.75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</row>
    <row r="86" spans="1:12" ht="15.7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</row>
    <row r="87" spans="1:12" ht="15.75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</row>
    <row r="88" spans="1:12" ht="15.75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</row>
    <row r="89" spans="1:12" ht="15.75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</row>
    <row r="90" spans="1:12" ht="15.75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</row>
    <row r="91" spans="1:12" ht="15.75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</row>
    <row r="92" spans="1:12" ht="15.75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</row>
    <row r="93" spans="1:12" ht="15.75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5.75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</row>
    <row r="95" spans="1:12" ht="15.75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</row>
    <row r="96" spans="1:12" ht="15.75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</row>
    <row r="97" spans="1:12" ht="15.75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</row>
    <row r="98" spans="1:12" ht="15.75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</row>
    <row r="99" spans="1:12" ht="15.75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</row>
    <row r="100" spans="1:12" ht="15.75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</row>
    <row r="101" spans="1:12" ht="15.75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</row>
    <row r="102" spans="1:12" ht="15.75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</row>
    <row r="103" spans="1:12" ht="15.75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</row>
    <row r="104" spans="1:12" ht="15.75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</row>
    <row r="105" spans="1:12" ht="15.75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</row>
    <row r="106" spans="1:12" ht="15.75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</row>
    <row r="107" spans="1:12" ht="15.75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</row>
    <row r="108" spans="1:12" ht="15.75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</row>
    <row r="109" spans="1:12" ht="15.75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</row>
    <row r="110" spans="1:12" ht="15.75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</row>
    <row r="111" spans="1:12" ht="15.75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1:12" ht="15.75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</row>
    <row r="113" spans="1:12" ht="15.75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</row>
    <row r="114" spans="1:12" ht="15.75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</row>
    <row r="115" spans="1:12" ht="15.75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</row>
    <row r="116" spans="1:12" ht="15.75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</row>
    <row r="117" spans="1:12" ht="15.75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</row>
    <row r="118" spans="1:12" ht="15.75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</row>
    <row r="119" spans="1:12" ht="15.75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</row>
    <row r="120" spans="1:12" ht="15.75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</row>
    <row r="121" spans="1:12" ht="15.75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</row>
    <row r="122" spans="1:12" ht="15.75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</row>
    <row r="123" spans="1:12" ht="15.75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</row>
  </sheetData>
  <mergeCells count="9">
    <mergeCell ref="A10:L10"/>
    <mergeCell ref="A18:L18"/>
    <mergeCell ref="A27:L27"/>
    <mergeCell ref="F1:N1"/>
    <mergeCell ref="F2:N2"/>
    <mergeCell ref="F3:N3"/>
    <mergeCell ref="F4:N4"/>
    <mergeCell ref="A7:L7"/>
    <mergeCell ref="I5:L5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  <vt:lpstr>'приложение 2'!Область_печати</vt:lpstr>
      <vt:lpstr>'приложение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Пользователь</cp:lastModifiedBy>
  <cp:lastPrinted>2023-07-31T02:59:35Z</cp:lastPrinted>
  <dcterms:created xsi:type="dcterms:W3CDTF">2020-07-13T00:38:30Z</dcterms:created>
  <dcterms:modified xsi:type="dcterms:W3CDTF">2023-08-02T06:45:36Z</dcterms:modified>
</cp:coreProperties>
</file>